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6" windowWidth="19092" windowHeight="8412" tabRatio="858" activeTab="8"/>
  </bookViews>
  <sheets>
    <sheet name="P1" sheetId="2" r:id="rId1"/>
    <sheet name="P2" sheetId="5" r:id="rId2"/>
    <sheet name="P3" sheetId="6" r:id="rId3"/>
    <sheet name="P4" sheetId="3" r:id="rId4"/>
    <sheet name="P5" sheetId="7" r:id="rId5"/>
    <sheet name="Overall" sheetId="8" r:id="rId6"/>
    <sheet name="Comunicacao" sheetId="9" r:id="rId7"/>
    <sheet name="Evolucao" sheetId="10" r:id="rId8"/>
    <sheet name="Contactos" sheetId="11" r:id="rId9"/>
    <sheet name="Tarefas" sheetId="12" r:id="rId10"/>
  </sheets>
  <calcPr calcId="125725" calcOnSave="0"/>
</workbook>
</file>

<file path=xl/calcChain.xml><?xml version="1.0" encoding="utf-8"?>
<calcChain xmlns="http://schemas.openxmlformats.org/spreadsheetml/2006/main">
  <c r="K8" i="12"/>
  <c r="K7"/>
  <c r="K6"/>
  <c r="K4"/>
  <c r="K5"/>
  <c r="L8"/>
  <c r="L7"/>
  <c r="L6"/>
  <c r="L4"/>
  <c r="L5"/>
  <c r="N8"/>
  <c r="M8"/>
  <c r="N7"/>
  <c r="M7"/>
  <c r="N6"/>
  <c r="M6"/>
  <c r="N5"/>
  <c r="N4"/>
  <c r="M5"/>
  <c r="M4"/>
  <c r="S115" i="10"/>
  <c r="R115"/>
  <c r="Q115"/>
  <c r="P115"/>
  <c r="O115"/>
  <c r="N115"/>
  <c r="M115"/>
  <c r="L115"/>
  <c r="K115"/>
  <c r="J115"/>
  <c r="I115"/>
  <c r="H115"/>
  <c r="G115"/>
  <c r="F115"/>
  <c r="E115"/>
  <c r="D115"/>
  <c r="S111"/>
  <c r="R111"/>
  <c r="Q111"/>
  <c r="P111"/>
  <c r="O111"/>
  <c r="N111"/>
  <c r="M111"/>
  <c r="L111"/>
  <c r="K111"/>
  <c r="J111"/>
  <c r="I111"/>
  <c r="H111"/>
  <c r="G111"/>
  <c r="F111"/>
  <c r="E111"/>
  <c r="D111"/>
  <c r="S107"/>
  <c r="R107"/>
  <c r="Q107"/>
  <c r="P107"/>
  <c r="O107"/>
  <c r="N107"/>
  <c r="M107"/>
  <c r="L107"/>
  <c r="K107"/>
  <c r="J107"/>
  <c r="I107"/>
  <c r="H107"/>
  <c r="G107"/>
  <c r="F107"/>
  <c r="E107"/>
  <c r="D107"/>
  <c r="T107" s="1"/>
  <c r="S103"/>
  <c r="R103"/>
  <c r="Q103"/>
  <c r="P103"/>
  <c r="O103"/>
  <c r="N103"/>
  <c r="M103"/>
  <c r="L103"/>
  <c r="K103"/>
  <c r="J103"/>
  <c r="I103"/>
  <c r="H103"/>
  <c r="G103"/>
  <c r="F103"/>
  <c r="E103"/>
  <c r="D103"/>
  <c r="S99"/>
  <c r="R99"/>
  <c r="Q99"/>
  <c r="P99"/>
  <c r="O99"/>
  <c r="N99"/>
  <c r="M99"/>
  <c r="L99"/>
  <c r="K99"/>
  <c r="J99"/>
  <c r="I99"/>
  <c r="H99"/>
  <c r="G99"/>
  <c r="F99"/>
  <c r="E99"/>
  <c r="D99"/>
  <c r="S127"/>
  <c r="R123"/>
  <c r="Q127"/>
  <c r="P123"/>
  <c r="O127"/>
  <c r="N123"/>
  <c r="M127"/>
  <c r="L123"/>
  <c r="K127"/>
  <c r="J123"/>
  <c r="I127"/>
  <c r="H123"/>
  <c r="G127"/>
  <c r="F123"/>
  <c r="E127"/>
  <c r="C10" i="8"/>
  <c r="I10" s="1"/>
  <c r="D10"/>
  <c r="G10"/>
  <c r="E10"/>
  <c r="F10"/>
  <c r="D104" i="10"/>
  <c r="E104"/>
  <c r="F104"/>
  <c r="G104"/>
  <c r="H104"/>
  <c r="I104"/>
  <c r="J104"/>
  <c r="K104"/>
  <c r="L104"/>
  <c r="M104"/>
  <c r="N104"/>
  <c r="O104"/>
  <c r="P104"/>
  <c r="Q104"/>
  <c r="R104"/>
  <c r="S104"/>
  <c r="D105"/>
  <c r="E105"/>
  <c r="F105"/>
  <c r="G105"/>
  <c r="H105"/>
  <c r="I105"/>
  <c r="J105"/>
  <c r="K105"/>
  <c r="L105"/>
  <c r="M105"/>
  <c r="N105"/>
  <c r="O105"/>
  <c r="P105"/>
  <c r="Q105"/>
  <c r="R105"/>
  <c r="S105"/>
  <c r="D106"/>
  <c r="E106"/>
  <c r="F106"/>
  <c r="G106"/>
  <c r="H106"/>
  <c r="I106"/>
  <c r="J106"/>
  <c r="K106"/>
  <c r="L106"/>
  <c r="M106"/>
  <c r="N106"/>
  <c r="O106"/>
  <c r="P106"/>
  <c r="Q106"/>
  <c r="R106"/>
  <c r="S106"/>
  <c r="S114"/>
  <c r="R114"/>
  <c r="Q114"/>
  <c r="P114"/>
  <c r="O114"/>
  <c r="N114"/>
  <c r="M114"/>
  <c r="L114"/>
  <c r="K114"/>
  <c r="J114"/>
  <c r="I114"/>
  <c r="H114"/>
  <c r="G114"/>
  <c r="F114"/>
  <c r="E114"/>
  <c r="D114"/>
  <c r="S110"/>
  <c r="R110"/>
  <c r="Q110"/>
  <c r="P110"/>
  <c r="O110"/>
  <c r="N110"/>
  <c r="M110"/>
  <c r="L110"/>
  <c r="K110"/>
  <c r="J110"/>
  <c r="I110"/>
  <c r="H110"/>
  <c r="G110"/>
  <c r="F110"/>
  <c r="E110"/>
  <c r="D110"/>
  <c r="S102"/>
  <c r="R102"/>
  <c r="Q102"/>
  <c r="P102"/>
  <c r="O102"/>
  <c r="N102"/>
  <c r="M102"/>
  <c r="L102"/>
  <c r="K102"/>
  <c r="J102"/>
  <c r="I102"/>
  <c r="H102"/>
  <c r="G102"/>
  <c r="F102"/>
  <c r="E102"/>
  <c r="D102"/>
  <c r="S98"/>
  <c r="R98"/>
  <c r="Q98"/>
  <c r="P98"/>
  <c r="O98"/>
  <c r="N98"/>
  <c r="M98"/>
  <c r="L98"/>
  <c r="K98"/>
  <c r="J98"/>
  <c r="I98"/>
  <c r="H98"/>
  <c r="G98"/>
  <c r="F98"/>
  <c r="E98"/>
  <c r="D98"/>
  <c r="C11" i="8"/>
  <c r="I11" s="1"/>
  <c r="D11"/>
  <c r="G11"/>
  <c r="E11"/>
  <c r="F11"/>
  <c r="G24" i="11"/>
  <c r="F24"/>
  <c r="E24"/>
  <c r="D24"/>
  <c r="C24"/>
  <c r="B24"/>
  <c r="B20"/>
  <c r="C20"/>
  <c r="D20"/>
  <c r="F20"/>
  <c r="F16"/>
  <c r="D16"/>
  <c r="C16"/>
  <c r="B16"/>
  <c r="B12"/>
  <c r="C12"/>
  <c r="D12"/>
  <c r="F12"/>
  <c r="F8"/>
  <c r="D8"/>
  <c r="C8"/>
  <c r="B8"/>
  <c r="J8" i="12"/>
  <c r="J7"/>
  <c r="J6"/>
  <c r="J5"/>
  <c r="J4"/>
  <c r="I8"/>
  <c r="I7"/>
  <c r="I6"/>
  <c r="I5"/>
  <c r="I4"/>
  <c r="H8"/>
  <c r="H7"/>
  <c r="H6"/>
  <c r="H5"/>
  <c r="H4"/>
  <c r="G8"/>
  <c r="G7"/>
  <c r="G6"/>
  <c r="G5"/>
  <c r="G4"/>
  <c r="F8"/>
  <c r="F7"/>
  <c r="F6"/>
  <c r="F5"/>
  <c r="F4"/>
  <c r="E8"/>
  <c r="E7"/>
  <c r="E6"/>
  <c r="E5"/>
  <c r="E4"/>
  <c r="D8"/>
  <c r="D7"/>
  <c r="D6"/>
  <c r="D5"/>
  <c r="D4"/>
  <c r="C8"/>
  <c r="C7"/>
  <c r="C5"/>
  <c r="C4"/>
  <c r="G20" i="11"/>
  <c r="E20"/>
  <c r="G16"/>
  <c r="E16"/>
  <c r="G12"/>
  <c r="E12"/>
  <c r="G8"/>
  <c r="E8"/>
  <c r="S112" i="10"/>
  <c r="R112"/>
  <c r="Q112"/>
  <c r="P112"/>
  <c r="O112"/>
  <c r="N112"/>
  <c r="M112"/>
  <c r="L112"/>
  <c r="K112"/>
  <c r="J112"/>
  <c r="I112"/>
  <c r="H112"/>
  <c r="G112"/>
  <c r="F112"/>
  <c r="E112"/>
  <c r="D112"/>
  <c r="S108"/>
  <c r="R108"/>
  <c r="Q108"/>
  <c r="P108"/>
  <c r="O108"/>
  <c r="N108"/>
  <c r="M108"/>
  <c r="L108"/>
  <c r="K108"/>
  <c r="J108"/>
  <c r="I108"/>
  <c r="H108"/>
  <c r="G108"/>
  <c r="F108"/>
  <c r="E108"/>
  <c r="D108"/>
  <c r="S100"/>
  <c r="R100"/>
  <c r="Q100"/>
  <c r="P100"/>
  <c r="O100"/>
  <c r="N100"/>
  <c r="M100"/>
  <c r="L100"/>
  <c r="K100"/>
  <c r="J100"/>
  <c r="I100"/>
  <c r="H100"/>
  <c r="G100"/>
  <c r="F100"/>
  <c r="E100"/>
  <c r="D100"/>
  <c r="S96"/>
  <c r="R96"/>
  <c r="Q96"/>
  <c r="P96"/>
  <c r="O96"/>
  <c r="N96"/>
  <c r="M96"/>
  <c r="L96"/>
  <c r="K96"/>
  <c r="J96"/>
  <c r="I96"/>
  <c r="H96"/>
  <c r="G96"/>
  <c r="F96"/>
  <c r="E96"/>
  <c r="D96"/>
  <c r="S113"/>
  <c r="R113"/>
  <c r="Q113"/>
  <c r="P113"/>
  <c r="O113"/>
  <c r="N113"/>
  <c r="M113"/>
  <c r="L113"/>
  <c r="K113"/>
  <c r="J113"/>
  <c r="I113"/>
  <c r="H113"/>
  <c r="G113"/>
  <c r="F113"/>
  <c r="E113"/>
  <c r="D113"/>
  <c r="S109"/>
  <c r="R109"/>
  <c r="Q109"/>
  <c r="P109"/>
  <c r="O109"/>
  <c r="N109"/>
  <c r="M109"/>
  <c r="L109"/>
  <c r="K109"/>
  <c r="J109"/>
  <c r="I109"/>
  <c r="H109"/>
  <c r="G109"/>
  <c r="F109"/>
  <c r="E109"/>
  <c r="D109"/>
  <c r="S101"/>
  <c r="R101"/>
  <c r="Q101"/>
  <c r="P101"/>
  <c r="O101"/>
  <c r="N101"/>
  <c r="M101"/>
  <c r="L101"/>
  <c r="K101"/>
  <c r="J101"/>
  <c r="I101"/>
  <c r="H101"/>
  <c r="G101"/>
  <c r="F101"/>
  <c r="E101"/>
  <c r="D101"/>
  <c r="S97"/>
  <c r="R97"/>
  <c r="Q97"/>
  <c r="P97"/>
  <c r="O97"/>
  <c r="N97"/>
  <c r="M97"/>
  <c r="L97"/>
  <c r="K97"/>
  <c r="J97"/>
  <c r="I97"/>
  <c r="H97"/>
  <c r="G97"/>
  <c r="F97"/>
  <c r="E97"/>
  <c r="D97"/>
  <c r="T97" s="1"/>
  <c r="S117"/>
  <c r="R117"/>
  <c r="Q117"/>
  <c r="P117"/>
  <c r="O117"/>
  <c r="N117"/>
  <c r="M117"/>
  <c r="L117"/>
  <c r="K117"/>
  <c r="J117"/>
  <c r="I117"/>
  <c r="H117"/>
  <c r="G117"/>
  <c r="F117"/>
  <c r="E117"/>
  <c r="D117"/>
  <c r="S124"/>
  <c r="R120"/>
  <c r="Q124"/>
  <c r="P120"/>
  <c r="O124"/>
  <c r="N120"/>
  <c r="M124"/>
  <c r="L120"/>
  <c r="K124"/>
  <c r="J120"/>
  <c r="I124"/>
  <c r="H120"/>
  <c r="G124"/>
  <c r="F116"/>
  <c r="J83"/>
  <c r="I83"/>
  <c r="H83"/>
  <c r="G83"/>
  <c r="F83"/>
  <c r="E83"/>
  <c r="D83"/>
  <c r="J82"/>
  <c r="I82"/>
  <c r="H82"/>
  <c r="G82"/>
  <c r="F82"/>
  <c r="E82"/>
  <c r="D82"/>
  <c r="J79"/>
  <c r="I79"/>
  <c r="H79"/>
  <c r="G79"/>
  <c r="F79"/>
  <c r="E79"/>
  <c r="D79"/>
  <c r="J78"/>
  <c r="I78"/>
  <c r="H78"/>
  <c r="G78"/>
  <c r="F78"/>
  <c r="E78"/>
  <c r="D78"/>
  <c r="J75"/>
  <c r="I75"/>
  <c r="H75"/>
  <c r="G75"/>
  <c r="F75"/>
  <c r="E75"/>
  <c r="D75"/>
  <c r="J74"/>
  <c r="I74"/>
  <c r="H74"/>
  <c r="G74"/>
  <c r="F74"/>
  <c r="E74"/>
  <c r="D74"/>
  <c r="J71"/>
  <c r="I71"/>
  <c r="H71"/>
  <c r="G71"/>
  <c r="F71"/>
  <c r="E71"/>
  <c r="D71"/>
  <c r="J70"/>
  <c r="I70"/>
  <c r="H70"/>
  <c r="G70"/>
  <c r="F70"/>
  <c r="E70"/>
  <c r="D70"/>
  <c r="J67"/>
  <c r="I67"/>
  <c r="H67"/>
  <c r="G67"/>
  <c r="F67"/>
  <c r="E67"/>
  <c r="D67"/>
  <c r="J66"/>
  <c r="I66"/>
  <c r="H66"/>
  <c r="G66"/>
  <c r="F66"/>
  <c r="E66"/>
  <c r="D66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13" i="8"/>
  <c r="I13" s="1"/>
  <c r="D13"/>
  <c r="G13"/>
  <c r="E13"/>
  <c r="F13"/>
  <c r="C7"/>
  <c r="I7" s="1"/>
  <c r="D7"/>
  <c r="G7"/>
  <c r="E7"/>
  <c r="F7"/>
  <c r="C6"/>
  <c r="I6" s="1"/>
  <c r="D6"/>
  <c r="G6"/>
  <c r="E6"/>
  <c r="F6"/>
  <c r="C5"/>
  <c r="H8" i="11" s="1"/>
  <c r="D5" i="8"/>
  <c r="H16" i="11" s="1"/>
  <c r="G5" i="8"/>
  <c r="H24" i="11" s="1"/>
  <c r="E5" i="8"/>
  <c r="H20" i="11" s="1"/>
  <c r="F5" i="8"/>
  <c r="H12" i="11" s="1"/>
  <c r="C4" i="8"/>
  <c r="I4" s="1"/>
  <c r="D4"/>
  <c r="G4"/>
  <c r="E4"/>
  <c r="F4"/>
  <c r="C6" i="12"/>
  <c r="T7" i="10"/>
  <c r="S7"/>
  <c r="R7"/>
  <c r="Q7"/>
  <c r="P7"/>
  <c r="O7"/>
  <c r="N7"/>
  <c r="M7"/>
  <c r="L7"/>
  <c r="K7"/>
  <c r="J7"/>
  <c r="I7"/>
  <c r="H7"/>
  <c r="G7"/>
  <c r="F7"/>
  <c r="E7"/>
  <c r="D7"/>
  <c r="T6"/>
  <c r="S6"/>
  <c r="R6"/>
  <c r="Q6"/>
  <c r="P6"/>
  <c r="O6"/>
  <c r="N6"/>
  <c r="M6"/>
  <c r="L6"/>
  <c r="K6"/>
  <c r="J6"/>
  <c r="I6"/>
  <c r="H6"/>
  <c r="G6"/>
  <c r="F6"/>
  <c r="E6"/>
  <c r="D6"/>
  <c r="T11"/>
  <c r="S11"/>
  <c r="R11"/>
  <c r="Q11"/>
  <c r="P11"/>
  <c r="O11"/>
  <c r="N11"/>
  <c r="M11"/>
  <c r="L11"/>
  <c r="K11"/>
  <c r="J11"/>
  <c r="I11"/>
  <c r="H11"/>
  <c r="G11"/>
  <c r="F11"/>
  <c r="E11"/>
  <c r="D11"/>
  <c r="T10"/>
  <c r="S10"/>
  <c r="R10"/>
  <c r="Q10"/>
  <c r="P10"/>
  <c r="O10"/>
  <c r="N10"/>
  <c r="M10"/>
  <c r="L10"/>
  <c r="K10"/>
  <c r="J10"/>
  <c r="I10"/>
  <c r="H10"/>
  <c r="G10"/>
  <c r="F10"/>
  <c r="E10"/>
  <c r="D10"/>
  <c r="T15"/>
  <c r="S15"/>
  <c r="R15"/>
  <c r="Q15"/>
  <c r="P15"/>
  <c r="O15"/>
  <c r="N15"/>
  <c r="M15"/>
  <c r="L15"/>
  <c r="K15"/>
  <c r="J15"/>
  <c r="I15"/>
  <c r="H15"/>
  <c r="F15"/>
  <c r="G15"/>
  <c r="E15"/>
  <c r="D15"/>
  <c r="T14"/>
  <c r="S14"/>
  <c r="R14"/>
  <c r="Q14"/>
  <c r="P14"/>
  <c r="O14"/>
  <c r="N14"/>
  <c r="M14"/>
  <c r="L14"/>
  <c r="K14"/>
  <c r="J14"/>
  <c r="I14"/>
  <c r="H14"/>
  <c r="G14"/>
  <c r="F14"/>
  <c r="E14"/>
  <c r="D14"/>
  <c r="T19"/>
  <c r="S19"/>
  <c r="R19"/>
  <c r="Q19"/>
  <c r="P19"/>
  <c r="O19"/>
  <c r="N19"/>
  <c r="M19"/>
  <c r="L19"/>
  <c r="K19"/>
  <c r="J19"/>
  <c r="I19"/>
  <c r="H19"/>
  <c r="G19"/>
  <c r="F19"/>
  <c r="E19"/>
  <c r="D19"/>
  <c r="T18"/>
  <c r="S18"/>
  <c r="R18"/>
  <c r="Q18"/>
  <c r="P18"/>
  <c r="O18"/>
  <c r="N18"/>
  <c r="M18"/>
  <c r="L18"/>
  <c r="H18"/>
  <c r="I18"/>
  <c r="J18"/>
  <c r="K18"/>
  <c r="G18"/>
  <c r="F18"/>
  <c r="E18"/>
  <c r="D18"/>
  <c r="T23"/>
  <c r="S23"/>
  <c r="R23"/>
  <c r="Q23"/>
  <c r="P23"/>
  <c r="O23"/>
  <c r="N23"/>
  <c r="M23"/>
  <c r="L23"/>
  <c r="K23"/>
  <c r="E23"/>
  <c r="F23"/>
  <c r="G23"/>
  <c r="H23"/>
  <c r="I23"/>
  <c r="J23"/>
  <c r="D23"/>
  <c r="T22"/>
  <c r="S22"/>
  <c r="R22"/>
  <c r="Q22"/>
  <c r="P22"/>
  <c r="O22"/>
  <c r="N22"/>
  <c r="M22"/>
  <c r="L22"/>
  <c r="K22"/>
  <c r="I22"/>
  <c r="H22"/>
  <c r="G22"/>
  <c r="F22"/>
  <c r="E22"/>
  <c r="D22"/>
  <c r="J22"/>
  <c r="E12" i="8"/>
  <c r="E4" i="9" s="1"/>
  <c r="G12" i="8"/>
  <c r="G4" i="9" s="1"/>
  <c r="D12" i="8"/>
  <c r="D4" i="9" s="1"/>
  <c r="C12" i="8"/>
  <c r="C4" i="9" s="1"/>
  <c r="F12" i="8"/>
  <c r="F4" i="9" s="1"/>
  <c r="I5" i="8" l="1"/>
  <c r="I12"/>
  <c r="T96" i="10"/>
  <c r="T98"/>
  <c r="T99"/>
  <c r="D124"/>
  <c r="T102"/>
  <c r="S122"/>
  <c r="T103"/>
  <c r="T106"/>
  <c r="T105"/>
  <c r="T104"/>
  <c r="T110"/>
  <c r="Q122"/>
  <c r="T113"/>
  <c r="T112"/>
  <c r="T115"/>
  <c r="F118"/>
  <c r="E116"/>
  <c r="E122"/>
  <c r="T109"/>
  <c r="T108"/>
  <c r="T111"/>
  <c r="T101"/>
  <c r="T100"/>
  <c r="R122"/>
  <c r="M9" i="12"/>
  <c r="P122" i="10"/>
  <c r="D118"/>
  <c r="H118"/>
  <c r="J118"/>
  <c r="L118"/>
  <c r="N122"/>
  <c r="G122"/>
  <c r="I122"/>
  <c r="K122"/>
  <c r="M122"/>
  <c r="O122"/>
  <c r="N118"/>
  <c r="T114"/>
  <c r="N9" i="12"/>
  <c r="S119" i="10"/>
  <c r="Q119"/>
  <c r="O119"/>
  <c r="M119"/>
  <c r="K119"/>
  <c r="I119"/>
  <c r="G119"/>
  <c r="E119"/>
  <c r="S123"/>
  <c r="Q123"/>
  <c r="O123"/>
  <c r="M123"/>
  <c r="K123"/>
  <c r="I123"/>
  <c r="G123"/>
  <c r="E123"/>
  <c r="L122"/>
  <c r="J122"/>
  <c r="H122"/>
  <c r="F122"/>
  <c r="D127"/>
  <c r="R127"/>
  <c r="P127"/>
  <c r="N127"/>
  <c r="L127"/>
  <c r="J127"/>
  <c r="H127"/>
  <c r="F127"/>
  <c r="D119"/>
  <c r="R119"/>
  <c r="P119"/>
  <c r="N119"/>
  <c r="L119"/>
  <c r="J119"/>
  <c r="H119"/>
  <c r="F119"/>
  <c r="D123"/>
  <c r="K9" i="12"/>
  <c r="H10" i="8"/>
  <c r="R118" i="10"/>
  <c r="P118"/>
  <c r="R116"/>
  <c r="P116"/>
  <c r="N116"/>
  <c r="L116"/>
  <c r="J116"/>
  <c r="H116"/>
  <c r="D116"/>
  <c r="S118"/>
  <c r="Q118"/>
  <c r="O118"/>
  <c r="M118"/>
  <c r="K118"/>
  <c r="I118"/>
  <c r="G118"/>
  <c r="E118"/>
  <c r="S116"/>
  <c r="Q116"/>
  <c r="O116"/>
  <c r="M116"/>
  <c r="K116"/>
  <c r="I116"/>
  <c r="G116"/>
  <c r="D125"/>
  <c r="D122"/>
  <c r="E126"/>
  <c r="G126"/>
  <c r="I126"/>
  <c r="K126"/>
  <c r="M126"/>
  <c r="O126"/>
  <c r="Q126"/>
  <c r="S126"/>
  <c r="D126"/>
  <c r="F126"/>
  <c r="H126"/>
  <c r="J126"/>
  <c r="L126"/>
  <c r="N126"/>
  <c r="P126"/>
  <c r="R126"/>
  <c r="D26"/>
  <c r="F26"/>
  <c r="K26"/>
  <c r="I26"/>
  <c r="L26"/>
  <c r="N26"/>
  <c r="P26"/>
  <c r="R26"/>
  <c r="T26"/>
  <c r="E27"/>
  <c r="G27"/>
  <c r="I27"/>
  <c r="K27"/>
  <c r="M27"/>
  <c r="O27"/>
  <c r="Q27"/>
  <c r="S27"/>
  <c r="E26"/>
  <c r="G26"/>
  <c r="M26"/>
  <c r="O26"/>
  <c r="Q26"/>
  <c r="S26"/>
  <c r="D27"/>
  <c r="F27"/>
  <c r="H27"/>
  <c r="J27"/>
  <c r="L27"/>
  <c r="N27"/>
  <c r="P27"/>
  <c r="R27"/>
  <c r="T27"/>
  <c r="H11" i="8"/>
  <c r="H12"/>
  <c r="E21" i="11"/>
  <c r="G21"/>
  <c r="C21"/>
  <c r="G17"/>
  <c r="C17"/>
  <c r="E17"/>
  <c r="G9"/>
  <c r="C9"/>
  <c r="E9"/>
  <c r="E13"/>
  <c r="G13"/>
  <c r="C13"/>
  <c r="G25"/>
  <c r="C25"/>
  <c r="E25"/>
  <c r="H27"/>
  <c r="J26" i="10"/>
  <c r="H26"/>
  <c r="D9" i="12"/>
  <c r="I9"/>
  <c r="G9"/>
  <c r="E9"/>
  <c r="C9"/>
  <c r="J9"/>
  <c r="H9"/>
  <c r="F9"/>
  <c r="O4"/>
  <c r="D56" i="10"/>
  <c r="F56"/>
  <c r="H56"/>
  <c r="J56"/>
  <c r="L56"/>
  <c r="N56"/>
  <c r="P56"/>
  <c r="R56"/>
  <c r="T56"/>
  <c r="V56"/>
  <c r="X56"/>
  <c r="Z56"/>
  <c r="D57"/>
  <c r="F57"/>
  <c r="H57"/>
  <c r="J57"/>
  <c r="L57"/>
  <c r="N57"/>
  <c r="P57"/>
  <c r="R57"/>
  <c r="T57"/>
  <c r="V57"/>
  <c r="X57"/>
  <c r="Z57"/>
  <c r="B29" i="11"/>
  <c r="E56" i="10"/>
  <c r="G56"/>
  <c r="I56"/>
  <c r="K56"/>
  <c r="M56"/>
  <c r="O56"/>
  <c r="Q56"/>
  <c r="S56"/>
  <c r="U56"/>
  <c r="W56"/>
  <c r="Y56"/>
  <c r="AA56"/>
  <c r="E57"/>
  <c r="G57"/>
  <c r="I57"/>
  <c r="K57"/>
  <c r="M57"/>
  <c r="O57"/>
  <c r="Q57"/>
  <c r="S57"/>
  <c r="U57"/>
  <c r="W57"/>
  <c r="Y57"/>
  <c r="AA57"/>
  <c r="D86"/>
  <c r="F86"/>
  <c r="H86"/>
  <c r="J86"/>
  <c r="E87"/>
  <c r="G87"/>
  <c r="I87"/>
  <c r="E86"/>
  <c r="G86"/>
  <c r="I86"/>
  <c r="D87"/>
  <c r="F87"/>
  <c r="H87"/>
  <c r="J87"/>
  <c r="E125"/>
  <c r="G125"/>
  <c r="I125"/>
  <c r="K125"/>
  <c r="M125"/>
  <c r="O125"/>
  <c r="Q125"/>
  <c r="S125"/>
  <c r="G9" i="8"/>
  <c r="G3" i="9" s="1"/>
  <c r="F29" i="11"/>
  <c r="O8" i="12"/>
  <c r="G28" i="11"/>
  <c r="E28"/>
  <c r="D29"/>
  <c r="O7" i="12"/>
  <c r="E9" i="8"/>
  <c r="E3" i="9" s="1"/>
  <c r="O6" i="12"/>
  <c r="D27" i="11"/>
  <c r="D28"/>
  <c r="C28"/>
  <c r="F27"/>
  <c r="F28"/>
  <c r="D9" i="8"/>
  <c r="D3" i="9" s="1"/>
  <c r="O5" i="12"/>
  <c r="F9" i="8"/>
  <c r="F3" i="9" s="1"/>
  <c r="B27" i="11"/>
  <c r="C27"/>
  <c r="C29"/>
  <c r="B28"/>
  <c r="D121" i="10"/>
  <c r="R121"/>
  <c r="P121"/>
  <c r="N121"/>
  <c r="L121"/>
  <c r="J121"/>
  <c r="H121"/>
  <c r="F121"/>
  <c r="R125"/>
  <c r="P125"/>
  <c r="N125"/>
  <c r="L125"/>
  <c r="J125"/>
  <c r="H125"/>
  <c r="F125"/>
  <c r="G27" i="11"/>
  <c r="E27"/>
  <c r="E30" s="1"/>
  <c r="G29"/>
  <c r="E29"/>
  <c r="C9" i="8"/>
  <c r="S121" i="10"/>
  <c r="Q121"/>
  <c r="O121"/>
  <c r="M121"/>
  <c r="K121"/>
  <c r="I121"/>
  <c r="G121"/>
  <c r="E121"/>
  <c r="F120"/>
  <c r="L9" i="12"/>
  <c r="E124" i="10"/>
  <c r="S120"/>
  <c r="Q120"/>
  <c r="O120"/>
  <c r="M120"/>
  <c r="K120"/>
  <c r="I120"/>
  <c r="G120"/>
  <c r="E120"/>
  <c r="R124"/>
  <c r="P124"/>
  <c r="N124"/>
  <c r="L124"/>
  <c r="J124"/>
  <c r="H124"/>
  <c r="F124"/>
  <c r="D120"/>
  <c r="C8" i="8"/>
  <c r="G8"/>
  <c r="H7"/>
  <c r="E8"/>
  <c r="H5"/>
  <c r="H6"/>
  <c r="H13"/>
  <c r="D8"/>
  <c r="F8"/>
  <c r="H4"/>
  <c r="C3" i="9" l="1"/>
  <c r="I9" i="8"/>
  <c r="I8"/>
  <c r="C30" i="11"/>
  <c r="C5" i="9"/>
  <c r="C7" s="1"/>
  <c r="F5"/>
  <c r="F7" s="1"/>
  <c r="D5"/>
  <c r="D7" s="1"/>
  <c r="G5"/>
  <c r="G7" s="1"/>
  <c r="E5"/>
  <c r="E7" s="1"/>
  <c r="O9" i="12"/>
  <c r="N10" s="1"/>
  <c r="G30" i="11"/>
  <c r="H8" i="8"/>
  <c r="H9"/>
  <c r="E6" i="9" l="1"/>
  <c r="G6"/>
  <c r="D6"/>
  <c r="F6"/>
  <c r="C6"/>
  <c r="G10" i="12"/>
  <c r="C10"/>
  <c r="M10"/>
  <c r="J10"/>
  <c r="F10"/>
  <c r="E10"/>
  <c r="K10"/>
  <c r="I10"/>
  <c r="D10"/>
  <c r="L10"/>
  <c r="H10"/>
</calcChain>
</file>

<file path=xl/sharedStrings.xml><?xml version="1.0" encoding="utf-8"?>
<sst xmlns="http://schemas.openxmlformats.org/spreadsheetml/2006/main" count="11136" uniqueCount="139">
  <si>
    <t>Erros</t>
  </si>
  <si>
    <t>Contacto</t>
  </si>
  <si>
    <t>Número</t>
  </si>
  <si>
    <t>CHAMADAS RECEBIDAS</t>
  </si>
  <si>
    <t>Data</t>
  </si>
  <si>
    <t>Estado</t>
  </si>
  <si>
    <t>Atalho</t>
  </si>
  <si>
    <t>CHAMADAS EFECTUADAS</t>
  </si>
  <si>
    <t>Estado:</t>
  </si>
  <si>
    <t>Rejeitada</t>
  </si>
  <si>
    <t>Atendida</t>
  </si>
  <si>
    <t>Duração (s)</t>
  </si>
  <si>
    <t>X</t>
  </si>
  <si>
    <t>Detalhes</t>
  </si>
  <si>
    <t>ND</t>
  </si>
  <si>
    <t>Falou</t>
  </si>
  <si>
    <t>Não Falou</t>
  </si>
  <si>
    <t>Hora</t>
  </si>
  <si>
    <t>Média</t>
  </si>
  <si>
    <t>Total Chamadas</t>
  </si>
  <si>
    <t>Chamadas</t>
  </si>
  <si>
    <t>Recebidas</t>
  </si>
  <si>
    <t>Efectuadas</t>
  </si>
  <si>
    <t>Mensagens</t>
  </si>
  <si>
    <t>Enviadas</t>
  </si>
  <si>
    <t>0H</t>
  </si>
  <si>
    <t>1H</t>
  </si>
  <si>
    <t>2H</t>
  </si>
  <si>
    <t>3H</t>
  </si>
  <si>
    <t>4H</t>
  </si>
  <si>
    <t>5H</t>
  </si>
  <si>
    <t>6H</t>
  </si>
  <si>
    <t>7H</t>
  </si>
  <si>
    <t>8H</t>
  </si>
  <si>
    <t>9H</t>
  </si>
  <si>
    <t>10H</t>
  </si>
  <si>
    <t>11H</t>
  </si>
  <si>
    <t>12H</t>
  </si>
  <si>
    <t>14H</t>
  </si>
  <si>
    <t>15H</t>
  </si>
  <si>
    <t>16H</t>
  </si>
  <si>
    <t>17H</t>
  </si>
  <si>
    <t>18H</t>
  </si>
  <si>
    <t>19H</t>
  </si>
  <si>
    <t>20H</t>
  </si>
  <si>
    <t>21H</t>
  </si>
  <si>
    <t>22H</t>
  </si>
  <si>
    <t>23H</t>
  </si>
  <si>
    <t>13H</t>
  </si>
  <si>
    <t>seg</t>
  </si>
  <si>
    <t>ter</t>
  </si>
  <si>
    <t>qua</t>
  </si>
  <si>
    <t>qui</t>
  </si>
  <si>
    <t>sex</t>
  </si>
  <si>
    <t>sab</t>
  </si>
  <si>
    <t>dom</t>
  </si>
  <si>
    <t>Contactos</t>
  </si>
  <si>
    <t>Numeros</t>
  </si>
  <si>
    <t>Chamadas Efectuadas</t>
  </si>
  <si>
    <t>Atalhos</t>
  </si>
  <si>
    <t>Atalho e Falou</t>
  </si>
  <si>
    <t>Numero e Falou</t>
  </si>
  <si>
    <t>Contacto e Falou</t>
  </si>
  <si>
    <t>TAREFAS</t>
  </si>
  <si>
    <t>Tarefa</t>
  </si>
  <si>
    <t>horas</t>
  </si>
  <si>
    <t>calculadora</t>
  </si>
  <si>
    <t>bateria</t>
  </si>
  <si>
    <t>data</t>
  </si>
  <si>
    <t>alarme</t>
  </si>
  <si>
    <t>Tarefas:</t>
  </si>
  <si>
    <t>adicionou contacto</t>
  </si>
  <si>
    <t>apagou contacto</t>
  </si>
  <si>
    <t>procurou contacto</t>
  </si>
  <si>
    <t>SEM 1</t>
  </si>
  <si>
    <t>SEM 2</t>
  </si>
  <si>
    <t>SEM 3</t>
  </si>
  <si>
    <t>SEM 4</t>
  </si>
  <si>
    <t>SEM 5</t>
  </si>
  <si>
    <t>SEM 6</t>
  </si>
  <si>
    <t>SEM 7</t>
  </si>
  <si>
    <t>SEM 8</t>
  </si>
  <si>
    <t>SEM 9</t>
  </si>
  <si>
    <t>SEM 10</t>
  </si>
  <si>
    <t>SEM 11</t>
  </si>
  <si>
    <t>SEM 12</t>
  </si>
  <si>
    <t>SEM 13</t>
  </si>
  <si>
    <t>SEM 14</t>
  </si>
  <si>
    <t>SEM 15</t>
  </si>
  <si>
    <t>SEM 16</t>
  </si>
  <si>
    <t>Total</t>
  </si>
  <si>
    <t>%</t>
  </si>
  <si>
    <t>SMS RECEBIDAS</t>
  </si>
  <si>
    <t>SMS ENVIADAS</t>
  </si>
  <si>
    <t>Desvio Padrão</t>
  </si>
  <si>
    <t>Mediana</t>
  </si>
  <si>
    <t>U1</t>
  </si>
  <si>
    <t>U2</t>
  </si>
  <si>
    <t>U3</t>
  </si>
  <si>
    <t>U4</t>
  </si>
  <si>
    <t>U5</t>
  </si>
  <si>
    <t>Number</t>
  </si>
  <si>
    <t>Contact</t>
  </si>
  <si>
    <t>Fast Dial</t>
  </si>
  <si>
    <t>Total SMS</t>
  </si>
  <si>
    <t>Soma</t>
  </si>
  <si>
    <t>% Chamadas</t>
  </si>
  <si>
    <t>% SMS</t>
  </si>
  <si>
    <t>Date</t>
  </si>
  <si>
    <t>Hour</t>
  </si>
  <si>
    <t>Battery</t>
  </si>
  <si>
    <t>Calculator</t>
  </si>
  <si>
    <t>Alarm</t>
  </si>
  <si>
    <t>Add Contact</t>
  </si>
  <si>
    <t>Delete Contact</t>
  </si>
  <si>
    <t>Search Contact</t>
  </si>
  <si>
    <t>Make Call</t>
  </si>
  <si>
    <t>Receive Call</t>
  </si>
  <si>
    <t>Receive SMS</t>
  </si>
  <si>
    <t>Send SMS</t>
  </si>
  <si>
    <t>P01</t>
  </si>
  <si>
    <t>P02</t>
  </si>
  <si>
    <t>P03</t>
  </si>
  <si>
    <t>P04</t>
  </si>
  <si>
    <t>P05</t>
  </si>
  <si>
    <t>User</t>
  </si>
  <si>
    <t>Average</t>
  </si>
  <si>
    <t>Sum</t>
  </si>
  <si>
    <t>#Placed Calls</t>
  </si>
  <si>
    <t>#Placed Calls and Talked</t>
  </si>
  <si>
    <t>#Received Calls</t>
  </si>
  <si>
    <t>#Received Calls and Talked</t>
  </si>
  <si>
    <t>Total Calls</t>
  </si>
  <si>
    <t>Total Calls and Talked</t>
  </si>
  <si>
    <t>#Sent Messages</t>
  </si>
  <si>
    <t>#Received Messages</t>
  </si>
  <si>
    <t>Total Messages</t>
  </si>
  <si>
    <t>#Added contacts</t>
  </si>
  <si>
    <t>TASKS</t>
  </si>
</sst>
</file>

<file path=xl/styles.xml><?xml version="1.0" encoding="utf-8"?>
<styleSheet xmlns="http://schemas.openxmlformats.org/spreadsheetml/2006/main">
  <numFmts count="3">
    <numFmt numFmtId="164" formatCode="dd/mm/yyyy;@"/>
    <numFmt numFmtId="165" formatCode="[h]:mm:ss;@"/>
    <numFmt numFmtId="166" formatCode="h:mm:ss;@"/>
  </numFmts>
  <fonts count="1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3F7F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Fill="1" applyAlignment="1"/>
    <xf numFmtId="0" fontId="0" fillId="0" borderId="0" xfId="0" applyFill="1"/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1" fillId="5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Fill="1" applyBorder="1"/>
    <xf numFmtId="0" fontId="0" fillId="0" borderId="1" xfId="0" applyFill="1" applyBorder="1"/>
    <xf numFmtId="164" fontId="0" fillId="0" borderId="0" xfId="0" applyNumberFormat="1"/>
    <xf numFmtId="165" fontId="0" fillId="0" borderId="0" xfId="0" applyNumberFormat="1"/>
    <xf numFmtId="0" fontId="0" fillId="8" borderId="0" xfId="0" applyFill="1"/>
    <xf numFmtId="0" fontId="0" fillId="7" borderId="0" xfId="0" applyFill="1"/>
    <xf numFmtId="0" fontId="6" fillId="0" borderId="0" xfId="0" applyFont="1" applyFill="1"/>
    <xf numFmtId="0" fontId="7" fillId="7" borderId="0" xfId="0" applyFont="1" applyFill="1"/>
    <xf numFmtId="0" fontId="0" fillId="9" borderId="0" xfId="0" applyFill="1"/>
    <xf numFmtId="0" fontId="0" fillId="0" borderId="0" xfId="0" applyFont="1"/>
    <xf numFmtId="0" fontId="5" fillId="0" borderId="0" xfId="0" applyFont="1"/>
    <xf numFmtId="0" fontId="0" fillId="10" borderId="0" xfId="0" applyFill="1"/>
    <xf numFmtId="0" fontId="8" fillId="3" borderId="0" xfId="0" applyFont="1" applyFill="1"/>
    <xf numFmtId="0" fontId="7" fillId="0" borderId="0" xfId="0" applyFont="1" applyFill="1"/>
    <xf numFmtId="0" fontId="0" fillId="0" borderId="3" xfId="0" applyBorder="1"/>
    <xf numFmtId="16" fontId="0" fillId="0" borderId="0" xfId="0" applyNumberFormat="1"/>
    <xf numFmtId="0" fontId="0" fillId="7" borderId="3" xfId="0" applyFill="1" applyBorder="1"/>
    <xf numFmtId="16" fontId="0" fillId="7" borderId="0" xfId="0" applyNumberFormat="1" applyFill="1"/>
    <xf numFmtId="0" fontId="0" fillId="3" borderId="3" xfId="0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/>
    <xf numFmtId="0" fontId="6" fillId="3" borderId="3" xfId="0" applyFont="1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10" borderId="0" xfId="0" applyFont="1" applyFill="1" applyBorder="1"/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/>
    <xf numFmtId="0" fontId="6" fillId="6" borderId="0" xfId="0" applyFont="1" applyFill="1"/>
    <xf numFmtId="0" fontId="6" fillId="6" borderId="0" xfId="0" applyFont="1" applyFill="1" applyBorder="1"/>
    <xf numFmtId="0" fontId="6" fillId="7" borderId="0" xfId="0" applyFont="1" applyFill="1"/>
    <xf numFmtId="0" fontId="6" fillId="7" borderId="0" xfId="0" applyFont="1" applyFill="1" applyBorder="1"/>
    <xf numFmtId="0" fontId="6" fillId="7" borderId="3" xfId="0" applyFont="1" applyFill="1" applyBorder="1"/>
    <xf numFmtId="14" fontId="0" fillId="0" borderId="0" xfId="0" applyNumberFormat="1"/>
    <xf numFmtId="21" fontId="0" fillId="0" borderId="0" xfId="0" applyNumberFormat="1"/>
    <xf numFmtId="0" fontId="0" fillId="12" borderId="0" xfId="0" applyFill="1"/>
    <xf numFmtId="0" fontId="3" fillId="12" borderId="0" xfId="0" applyFont="1" applyFill="1"/>
    <xf numFmtId="0" fontId="10" fillId="12" borderId="0" xfId="0" applyFont="1" applyFill="1"/>
    <xf numFmtId="0" fontId="0" fillId="0" borderId="6" xfId="0" applyBorder="1"/>
    <xf numFmtId="0" fontId="0" fillId="6" borderId="0" xfId="0" applyFill="1"/>
    <xf numFmtId="0" fontId="0" fillId="3" borderId="7" xfId="0" applyFill="1" applyBorder="1"/>
    <xf numFmtId="0" fontId="0" fillId="3" borderId="4" xfId="0" applyFill="1" applyBorder="1"/>
    <xf numFmtId="0" fontId="0" fillId="3" borderId="0" xfId="0" applyFill="1" applyBorder="1"/>
    <xf numFmtId="0" fontId="0" fillId="15" borderId="0" xfId="0" applyFill="1"/>
    <xf numFmtId="0" fontId="0" fillId="17" borderId="0" xfId="0" applyFill="1"/>
    <xf numFmtId="0" fontId="0" fillId="0" borderId="0" xfId="0" applyNumberFormat="1"/>
    <xf numFmtId="166" fontId="0" fillId="0" borderId="0" xfId="0" applyNumberFormat="1"/>
    <xf numFmtId="0" fontId="0" fillId="10" borderId="0" xfId="0" applyFill="1" applyBorder="1"/>
    <xf numFmtId="21" fontId="0" fillId="0" borderId="0" xfId="0" applyNumberFormat="1" applyBorder="1"/>
    <xf numFmtId="21" fontId="0" fillId="0" borderId="0" xfId="0" applyNumberFormat="1" applyFill="1"/>
    <xf numFmtId="0" fontId="6" fillId="0" borderId="0" xfId="0" applyFont="1" applyFill="1" applyBorder="1"/>
    <xf numFmtId="0" fontId="0" fillId="0" borderId="3" xfId="0" applyFill="1" applyBorder="1" applyAlignment="1">
      <alignment horizontal="center" vertical="center"/>
    </xf>
    <xf numFmtId="0" fontId="0" fillId="0" borderId="0" xfId="0" applyFill="1" applyAlignment="1"/>
    <xf numFmtId="0" fontId="12" fillId="16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12" fillId="14" borderId="0" xfId="0" applyFont="1" applyFill="1" applyAlignment="1">
      <alignment horizontal="center"/>
    </xf>
    <xf numFmtId="0" fontId="0" fillId="1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9" fillId="8" borderId="0" xfId="0" applyFont="1" applyFill="1" applyAlignment="1">
      <alignment horizontal="center"/>
    </xf>
    <xf numFmtId="0" fontId="9" fillId="13" borderId="0" xfId="0" applyFont="1" applyFill="1" applyAlignment="1">
      <alignment horizontal="center"/>
    </xf>
    <xf numFmtId="0" fontId="8" fillId="0" borderId="0" xfId="0" applyFont="1" applyFill="1"/>
    <xf numFmtId="0" fontId="8" fillId="3" borderId="0" xfId="0" applyFont="1" applyFill="1" applyBorder="1"/>
    <xf numFmtId="0" fontId="8" fillId="3" borderId="3" xfId="0" applyFont="1" applyFill="1" applyBorder="1" applyAlignment="1">
      <alignment horizontal="right"/>
    </xf>
    <xf numFmtId="0" fontId="6" fillId="10" borderId="6" xfId="0" applyFont="1" applyFill="1" applyBorder="1"/>
    <xf numFmtId="0" fontId="0" fillId="0" borderId="6" xfId="0" applyFill="1" applyBorder="1"/>
    <xf numFmtId="0" fontId="0" fillId="0" borderId="10" xfId="0" applyBorder="1"/>
    <xf numFmtId="0" fontId="8" fillId="3" borderId="8" xfId="0" applyFont="1" applyFill="1" applyBorder="1"/>
    <xf numFmtId="0" fontId="8" fillId="3" borderId="11" xfId="0" applyFont="1" applyFill="1" applyBorder="1" applyAlignment="1">
      <alignment horizontal="right"/>
    </xf>
    <xf numFmtId="0" fontId="7" fillId="7" borderId="12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0" fillId="0" borderId="16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10" borderId="6" xfId="0" applyFont="1" applyFill="1" applyBorder="1" applyAlignment="1">
      <alignment horizontal="center"/>
    </xf>
    <xf numFmtId="0" fontId="6" fillId="10" borderId="15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6" fillId="1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9" xfId="0" applyBorder="1"/>
    <xf numFmtId="0" fontId="11" fillId="9" borderId="9" xfId="0" applyFont="1" applyFill="1" applyBorder="1"/>
    <xf numFmtId="2" fontId="0" fillId="0" borderId="17" xfId="0" applyNumberFormat="1" applyBorder="1"/>
    <xf numFmtId="2" fontId="11" fillId="9" borderId="17" xfId="0" applyNumberFormat="1" applyFont="1" applyFill="1" applyBorder="1"/>
    <xf numFmtId="0" fontId="11" fillId="9" borderId="16" xfId="0" applyFont="1" applyFill="1" applyBorder="1"/>
    <xf numFmtId="0" fontId="6" fillId="0" borderId="18" xfId="0" applyFont="1" applyBorder="1" applyAlignment="1">
      <alignment horizontal="center" vertical="center" wrapText="1"/>
    </xf>
    <xf numFmtId="0" fontId="12" fillId="9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1" xfId="0" applyFont="1" applyBorder="1"/>
    <xf numFmtId="0" fontId="6" fillId="0" borderId="14" xfId="0" applyFont="1" applyBorder="1"/>
    <xf numFmtId="0" fontId="0" fillId="0" borderId="0" xfId="0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/>
    </xf>
    <xf numFmtId="2" fontId="0" fillId="0" borderId="0" xfId="0" applyNumberFormat="1" applyBorder="1"/>
    <xf numFmtId="0" fontId="6" fillId="0" borderId="21" xfId="0" applyFont="1" applyBorder="1" applyAlignment="1">
      <alignment horizontal="center" vertical="center" wrapText="1"/>
    </xf>
    <xf numFmtId="2" fontId="11" fillId="8" borderId="22" xfId="0" applyNumberFormat="1" applyFont="1" applyFill="1" applyBorder="1"/>
    <xf numFmtId="0" fontId="13" fillId="0" borderId="0" xfId="0" applyFont="1"/>
    <xf numFmtId="0" fontId="0" fillId="18" borderId="0" xfId="0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3F7FB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pt-PT"/>
              <a:t>Calls</a:t>
            </a:r>
          </a:p>
        </c:rich>
      </c:tx>
      <c:layout/>
    </c:title>
    <c:view3D>
      <c:rAngAx val="1"/>
    </c:view3D>
    <c:plotArea>
      <c:layout/>
      <c:bar3DChart>
        <c:barDir val="col"/>
        <c:grouping val="stacked"/>
        <c:ser>
          <c:idx val="1"/>
          <c:order val="0"/>
          <c:tx>
            <c:strRef>
              <c:f>Contactos!$B$7</c:f>
              <c:strCache>
                <c:ptCount val="1"/>
                <c:pt idx="0">
                  <c:v>Fast Dial</c:v>
                </c:pt>
              </c:strCache>
            </c:strRef>
          </c:tx>
          <c:cat>
            <c:strRef>
              <c:f>(Contactos!$A$9,Contactos!$A$13,Contactos!$A$17,Contactos!$A$21,Contactos!$A$25)</c:f>
              <c:strCache>
                <c:ptCount val="5"/>
                <c:pt idx="0">
                  <c:v>U1</c:v>
                </c:pt>
                <c:pt idx="1">
                  <c:v>U2</c:v>
                </c:pt>
                <c:pt idx="2">
                  <c:v>U3</c:v>
                </c:pt>
                <c:pt idx="3">
                  <c:v>U4</c:v>
                </c:pt>
                <c:pt idx="4">
                  <c:v>U5</c:v>
                </c:pt>
              </c:strCache>
            </c:strRef>
          </c:cat>
          <c:val>
            <c:numRef>
              <c:f>(Contactos!$C$9,Contactos!$C$13,Contactos!$C$17,Contactos!$C$21,Contactos!$C$25)</c:f>
              <c:numCache>
                <c:formatCode>General</c:formatCode>
                <c:ptCount val="5"/>
                <c:pt idx="0">
                  <c:v>4.2016806722689077</c:v>
                </c:pt>
                <c:pt idx="1">
                  <c:v>6.3291139240506329</c:v>
                </c:pt>
                <c:pt idx="2">
                  <c:v>5.0746268656716422</c:v>
                </c:pt>
                <c:pt idx="3">
                  <c:v>7.4626865671641793</c:v>
                </c:pt>
                <c:pt idx="4">
                  <c:v>17.142857142857142</c:v>
                </c:pt>
              </c:numCache>
            </c:numRef>
          </c:val>
        </c:ser>
        <c:ser>
          <c:idx val="0"/>
          <c:order val="1"/>
          <c:tx>
            <c:strRef>
              <c:f>Contactos!$D$7</c:f>
              <c:strCache>
                <c:ptCount val="1"/>
                <c:pt idx="0">
                  <c:v>Number</c:v>
                </c:pt>
              </c:strCache>
            </c:strRef>
          </c:tx>
          <c:cat>
            <c:strRef>
              <c:f>(Contactos!$A$9,Contactos!$A$13,Contactos!$A$17,Contactos!$A$21,Contactos!$A$25)</c:f>
              <c:strCache>
                <c:ptCount val="5"/>
                <c:pt idx="0">
                  <c:v>U1</c:v>
                </c:pt>
                <c:pt idx="1">
                  <c:v>U2</c:v>
                </c:pt>
                <c:pt idx="2">
                  <c:v>U3</c:v>
                </c:pt>
                <c:pt idx="3">
                  <c:v>U4</c:v>
                </c:pt>
                <c:pt idx="4">
                  <c:v>U5</c:v>
                </c:pt>
              </c:strCache>
            </c:strRef>
          </c:cat>
          <c:val>
            <c:numRef>
              <c:f>(Contactos!$E$9,Contactos!$E$13,Contactos!$E$17,Contactos!$E$21,Contactos!$E$25)</c:f>
              <c:numCache>
                <c:formatCode>General</c:formatCode>
                <c:ptCount val="5"/>
                <c:pt idx="0">
                  <c:v>57.142857142857146</c:v>
                </c:pt>
                <c:pt idx="1">
                  <c:v>5.0632911392405067</c:v>
                </c:pt>
                <c:pt idx="2">
                  <c:v>84.179104477611943</c:v>
                </c:pt>
                <c:pt idx="3">
                  <c:v>50.746268656716417</c:v>
                </c:pt>
                <c:pt idx="4">
                  <c:v>10.476190476190476</c:v>
                </c:pt>
              </c:numCache>
            </c:numRef>
          </c:val>
        </c:ser>
        <c:ser>
          <c:idx val="2"/>
          <c:order val="2"/>
          <c:tx>
            <c:strRef>
              <c:f>Contactos!$F$7</c:f>
              <c:strCache>
                <c:ptCount val="1"/>
                <c:pt idx="0">
                  <c:v>Contact</c:v>
                </c:pt>
              </c:strCache>
            </c:strRef>
          </c:tx>
          <c:cat>
            <c:strRef>
              <c:f>(Contactos!$A$9,Contactos!$A$13,Contactos!$A$17,Contactos!$A$21,Contactos!$A$25)</c:f>
              <c:strCache>
                <c:ptCount val="5"/>
                <c:pt idx="0">
                  <c:v>U1</c:v>
                </c:pt>
                <c:pt idx="1">
                  <c:v>U2</c:v>
                </c:pt>
                <c:pt idx="2">
                  <c:v>U3</c:v>
                </c:pt>
                <c:pt idx="3">
                  <c:v>U4</c:v>
                </c:pt>
                <c:pt idx="4">
                  <c:v>U5</c:v>
                </c:pt>
              </c:strCache>
            </c:strRef>
          </c:cat>
          <c:val>
            <c:numRef>
              <c:f>(Contactos!$G$9,Contactos!$G$13,Contactos!$G$17,Contactos!$G$21,Contactos!$G$25)</c:f>
              <c:numCache>
                <c:formatCode>General</c:formatCode>
                <c:ptCount val="5"/>
                <c:pt idx="0">
                  <c:v>38.655462184873947</c:v>
                </c:pt>
                <c:pt idx="1">
                  <c:v>88.607594936708864</c:v>
                </c:pt>
                <c:pt idx="2">
                  <c:v>10.746268656716419</c:v>
                </c:pt>
                <c:pt idx="3">
                  <c:v>41.791044776119406</c:v>
                </c:pt>
                <c:pt idx="4">
                  <c:v>62.857142857142854</c:v>
                </c:pt>
              </c:numCache>
            </c:numRef>
          </c:val>
        </c:ser>
        <c:shape val="box"/>
        <c:axId val="73766016"/>
        <c:axId val="73767552"/>
        <c:axId val="0"/>
      </c:bar3DChart>
      <c:catAx>
        <c:axId val="73766016"/>
        <c:scaling>
          <c:orientation val="minMax"/>
        </c:scaling>
        <c:axPos val="b"/>
        <c:tickLblPos val="nextTo"/>
        <c:crossAx val="73767552"/>
        <c:crosses val="autoZero"/>
        <c:auto val="1"/>
        <c:lblAlgn val="ctr"/>
        <c:lblOffset val="100"/>
      </c:catAx>
      <c:valAx>
        <c:axId val="73767552"/>
        <c:scaling>
          <c:orientation val="minMax"/>
        </c:scaling>
        <c:axPos val="l"/>
        <c:majorGridlines/>
        <c:numFmt formatCode="General" sourceLinked="1"/>
        <c:tickLblPos val="nextTo"/>
        <c:crossAx val="737660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view3D>
      <c:rotX val="75"/>
      <c:perspective val="30"/>
    </c:view3D>
    <c:plotArea>
      <c:layout/>
      <c:pie3DChart>
        <c:varyColors val="1"/>
        <c:ser>
          <c:idx val="0"/>
          <c:order val="0"/>
          <c:tx>
            <c:strRef>
              <c:f>Tarefas!$B$2</c:f>
              <c:strCache>
                <c:ptCount val="1"/>
                <c:pt idx="0">
                  <c:v>TASKS</c:v>
                </c:pt>
              </c:strCache>
            </c:strRef>
          </c:tx>
          <c:explosion val="25"/>
          <c:cat>
            <c:strRef>
              <c:f>Tarefas!$C$3:$J$3</c:f>
              <c:strCache>
                <c:ptCount val="8"/>
                <c:pt idx="0">
                  <c:v>Date</c:v>
                </c:pt>
                <c:pt idx="1">
                  <c:v>Hour</c:v>
                </c:pt>
                <c:pt idx="2">
                  <c:v>Battery</c:v>
                </c:pt>
                <c:pt idx="3">
                  <c:v>Calculator</c:v>
                </c:pt>
                <c:pt idx="4">
                  <c:v>Alarm</c:v>
                </c:pt>
                <c:pt idx="5">
                  <c:v>Add Contact</c:v>
                </c:pt>
                <c:pt idx="6">
                  <c:v>Delete Contact</c:v>
                </c:pt>
                <c:pt idx="7">
                  <c:v>Search Contact</c:v>
                </c:pt>
              </c:strCache>
            </c:strRef>
          </c:cat>
          <c:val>
            <c:numRef>
              <c:f>Tarefas!$C$10:$J$10</c:f>
              <c:numCache>
                <c:formatCode>0.00</c:formatCode>
                <c:ptCount val="8"/>
                <c:pt idx="0">
                  <c:v>0.79205262451335756</c:v>
                </c:pt>
                <c:pt idx="1">
                  <c:v>9.813397771512955</c:v>
                </c:pt>
                <c:pt idx="2">
                  <c:v>7.3969660357094913</c:v>
                </c:pt>
                <c:pt idx="3">
                  <c:v>3.1413612565445024</c:v>
                </c:pt>
                <c:pt idx="4">
                  <c:v>1.7317760773258157</c:v>
                </c:pt>
                <c:pt idx="5">
                  <c:v>1.7854745603436701</c:v>
                </c:pt>
                <c:pt idx="6">
                  <c:v>0.34904013961605584</c:v>
                </c:pt>
                <c:pt idx="7">
                  <c:v>48.973016512283529</c:v>
                </c:pt>
              </c:numCache>
            </c:numRef>
          </c:val>
        </c:ser>
      </c:pie3DChart>
    </c:plotArea>
    <c:legend>
      <c:legendPos val="r"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10</xdr:row>
      <xdr:rowOff>38100</xdr:rowOff>
    </xdr:from>
    <xdr:to>
      <xdr:col>12</xdr:col>
      <xdr:colOff>352425</xdr:colOff>
      <xdr:row>24</xdr:row>
      <xdr:rowOff>114300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772584</xdr:colOff>
      <xdr:row>36</xdr:row>
      <xdr:rowOff>116417</xdr:rowOff>
    </xdr:from>
    <xdr:to>
      <xdr:col>10</xdr:col>
      <xdr:colOff>839259</xdr:colOff>
      <xdr:row>56</xdr:row>
      <xdr:rowOff>78317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214"/>
  <sheetViews>
    <sheetView zoomScale="90" zoomScaleNormal="90" workbookViewId="0">
      <selection activeCell="B1" sqref="B1:E1"/>
    </sheetView>
  </sheetViews>
  <sheetFormatPr defaultRowHeight="14.4"/>
  <cols>
    <col min="2" max="2" width="11.33203125" bestFit="1" customWidth="1"/>
    <col min="3" max="3" width="8.6640625" bestFit="1" customWidth="1"/>
    <col min="4" max="4" width="10.88671875" bestFit="1" customWidth="1"/>
    <col min="5" max="5" width="9.88671875" bestFit="1" customWidth="1"/>
    <col min="8" max="8" width="11.33203125" bestFit="1" customWidth="1"/>
    <col min="9" max="9" width="8.6640625" bestFit="1" customWidth="1"/>
    <col min="10" max="10" width="10.88671875" bestFit="1" customWidth="1"/>
    <col min="11" max="11" width="9" bestFit="1" customWidth="1"/>
    <col min="18" max="18" width="11.33203125" bestFit="1" customWidth="1"/>
    <col min="19" max="19" width="10.109375" bestFit="1" customWidth="1"/>
    <col min="20" max="20" width="18.33203125" bestFit="1" customWidth="1"/>
    <col min="22" max="22" width="11.33203125" bestFit="1" customWidth="1"/>
    <col min="25" max="25" width="11.33203125" bestFit="1" customWidth="1"/>
    <col min="26" max="26" width="8.6640625" bestFit="1" customWidth="1"/>
  </cols>
  <sheetData>
    <row r="1" spans="2:26" ht="21">
      <c r="B1" s="67"/>
      <c r="C1" s="67"/>
      <c r="D1" s="67"/>
      <c r="E1" s="67"/>
      <c r="F1" s="2"/>
    </row>
    <row r="2" spans="2:26" ht="15.6">
      <c r="B2" s="1"/>
      <c r="C2" s="1"/>
      <c r="D2" s="1"/>
      <c r="E2" s="1"/>
      <c r="F2" s="2"/>
    </row>
    <row r="3" spans="2:26" ht="15.6">
      <c r="B3" s="68" t="s">
        <v>3</v>
      </c>
      <c r="C3" s="68"/>
      <c r="D3" s="68"/>
      <c r="E3" s="68"/>
      <c r="F3" s="1"/>
      <c r="H3" s="69" t="s">
        <v>7</v>
      </c>
      <c r="I3" s="69"/>
      <c r="J3" s="69"/>
      <c r="K3" s="69"/>
      <c r="L3" s="69"/>
      <c r="M3" s="69"/>
      <c r="N3" s="69"/>
      <c r="O3" s="69"/>
      <c r="P3" s="69"/>
      <c r="R3" s="70" t="s">
        <v>63</v>
      </c>
      <c r="S3" s="70"/>
      <c r="T3" s="70"/>
      <c r="V3" s="71" t="s">
        <v>92</v>
      </c>
      <c r="W3" s="71"/>
      <c r="Y3" s="66" t="s">
        <v>93</v>
      </c>
      <c r="Z3" s="66"/>
    </row>
    <row r="4" spans="2:26" ht="15.6">
      <c r="B4" s="6" t="s">
        <v>8</v>
      </c>
      <c r="C4" s="6"/>
      <c r="D4" s="7"/>
      <c r="E4" s="7"/>
      <c r="F4" s="1"/>
      <c r="H4" s="8" t="s">
        <v>8</v>
      </c>
      <c r="I4" s="8"/>
      <c r="J4" s="9"/>
      <c r="K4" s="9"/>
      <c r="L4" s="9"/>
      <c r="M4" s="5"/>
      <c r="N4" s="5"/>
      <c r="O4" s="5"/>
      <c r="P4" s="5"/>
      <c r="R4" s="50" t="s">
        <v>70</v>
      </c>
      <c r="S4" s="49" t="s">
        <v>65</v>
      </c>
      <c r="T4" s="48" t="s">
        <v>69</v>
      </c>
      <c r="V4" s="56"/>
      <c r="W4" s="56"/>
      <c r="Y4" s="57"/>
      <c r="Z4" s="57"/>
    </row>
    <row r="5" spans="2:26" ht="15.6">
      <c r="B5" s="4"/>
      <c r="C5" s="4"/>
      <c r="D5" s="4" t="s">
        <v>9</v>
      </c>
      <c r="E5" s="4" t="s">
        <v>15</v>
      </c>
      <c r="F5" s="1"/>
      <c r="H5" s="9"/>
      <c r="I5" s="9"/>
      <c r="J5" s="10"/>
      <c r="K5" s="10" t="s">
        <v>15</v>
      </c>
      <c r="L5" s="10"/>
      <c r="M5" s="5"/>
      <c r="N5" s="5"/>
      <c r="O5" s="5"/>
      <c r="P5" s="5"/>
      <c r="R5" s="49"/>
      <c r="S5" s="49" t="s">
        <v>66</v>
      </c>
      <c r="T5" s="48"/>
      <c r="V5" s="56"/>
      <c r="W5" s="56"/>
      <c r="Y5" s="57"/>
      <c r="Z5" s="57"/>
    </row>
    <row r="6" spans="2:26" ht="15.6">
      <c r="B6" s="4"/>
      <c r="C6" s="4"/>
      <c r="D6" s="4" t="s">
        <v>10</v>
      </c>
      <c r="E6" s="4" t="s">
        <v>16</v>
      </c>
      <c r="F6" s="1"/>
      <c r="H6" s="9"/>
      <c r="I6" s="9"/>
      <c r="J6" s="10"/>
      <c r="K6" s="10" t="s">
        <v>16</v>
      </c>
      <c r="L6" s="10"/>
      <c r="M6" s="5"/>
      <c r="N6" s="5"/>
      <c r="O6" s="5"/>
      <c r="P6" s="5"/>
      <c r="R6" s="49"/>
      <c r="S6" s="49" t="s">
        <v>67</v>
      </c>
      <c r="T6" s="48"/>
      <c r="V6" s="56"/>
      <c r="W6" s="56"/>
      <c r="Y6" s="57"/>
      <c r="Z6" s="57"/>
    </row>
    <row r="7" spans="2:26" ht="15.6">
      <c r="B7" s="3"/>
      <c r="C7" s="3"/>
      <c r="D7" s="3"/>
      <c r="E7" s="3"/>
      <c r="F7" s="1"/>
      <c r="H7" s="5"/>
      <c r="I7" s="5"/>
      <c r="J7" s="5"/>
      <c r="K7" s="5"/>
      <c r="L7" s="5"/>
      <c r="M7" s="5"/>
      <c r="N7" s="5"/>
      <c r="O7" s="5"/>
      <c r="P7" s="5"/>
      <c r="R7" s="49"/>
      <c r="S7" s="49" t="s">
        <v>68</v>
      </c>
      <c r="T7" s="48"/>
      <c r="V7" s="56"/>
      <c r="W7" s="56"/>
      <c r="Y7" s="57"/>
      <c r="Z7" s="57"/>
    </row>
    <row r="8" spans="2:26">
      <c r="B8" t="s">
        <v>4</v>
      </c>
      <c r="C8" t="s">
        <v>17</v>
      </c>
      <c r="D8" t="s">
        <v>11</v>
      </c>
      <c r="E8" t="s">
        <v>5</v>
      </c>
      <c r="H8" t="s">
        <v>4</v>
      </c>
      <c r="I8" t="s">
        <v>17</v>
      </c>
      <c r="J8" t="s">
        <v>11</v>
      </c>
      <c r="K8" t="s">
        <v>5</v>
      </c>
      <c r="L8" t="s">
        <v>0</v>
      </c>
      <c r="M8" s="11" t="s">
        <v>6</v>
      </c>
      <c r="N8" s="13" t="s">
        <v>2</v>
      </c>
      <c r="O8" s="13" t="s">
        <v>1</v>
      </c>
      <c r="P8" s="12" t="s">
        <v>13</v>
      </c>
      <c r="R8" t="s">
        <v>4</v>
      </c>
      <c r="S8" t="s">
        <v>17</v>
      </c>
      <c r="T8" t="s">
        <v>64</v>
      </c>
      <c r="V8" t="s">
        <v>4</v>
      </c>
      <c r="W8" t="s">
        <v>17</v>
      </c>
      <c r="Y8" t="s">
        <v>4</v>
      </c>
      <c r="Z8" t="s">
        <v>17</v>
      </c>
    </row>
    <row r="9" spans="2:26">
      <c r="B9" s="16">
        <v>39792</v>
      </c>
      <c r="C9" s="17">
        <v>0.39872685185185186</v>
      </c>
      <c r="D9">
        <v>6</v>
      </c>
      <c r="E9" t="s">
        <v>16</v>
      </c>
      <c r="H9" s="16">
        <v>39786</v>
      </c>
      <c r="I9" s="17">
        <v>0.61380787037037032</v>
      </c>
      <c r="J9">
        <v>26</v>
      </c>
      <c r="M9" s="11"/>
      <c r="N9" s="13" t="s">
        <v>12</v>
      </c>
      <c r="O9" s="13"/>
      <c r="P9" s="12"/>
      <c r="R9" s="46">
        <v>39786</v>
      </c>
      <c r="S9" s="47">
        <v>0.6154398148148148</v>
      </c>
      <c r="T9" t="s">
        <v>71</v>
      </c>
      <c r="V9" s="46">
        <v>39791</v>
      </c>
      <c r="W9" s="47">
        <v>0.53997685185185185</v>
      </c>
      <c r="Y9" s="46">
        <v>39785</v>
      </c>
      <c r="Z9" s="61">
        <v>0.63438657407407406</v>
      </c>
    </row>
    <row r="10" spans="2:26">
      <c r="B10" s="16">
        <v>39793</v>
      </c>
      <c r="C10" s="17">
        <v>0.74565972222222221</v>
      </c>
      <c r="D10">
        <v>42</v>
      </c>
      <c r="E10" t="s">
        <v>15</v>
      </c>
      <c r="H10" s="16">
        <v>39786</v>
      </c>
      <c r="I10" s="17">
        <v>0.82475694444444436</v>
      </c>
      <c r="J10">
        <v>29</v>
      </c>
      <c r="M10" s="11"/>
      <c r="N10" s="13" t="s">
        <v>12</v>
      </c>
      <c r="O10" s="13"/>
      <c r="P10" s="12"/>
      <c r="R10" s="46">
        <v>39786</v>
      </c>
      <c r="S10" s="47">
        <v>0.61601851851851852</v>
      </c>
      <c r="T10" t="s">
        <v>71</v>
      </c>
      <c r="V10" s="46">
        <v>39791</v>
      </c>
      <c r="W10" s="47">
        <v>0.61238425925925932</v>
      </c>
      <c r="Y10" s="46">
        <v>39785</v>
      </c>
      <c r="Z10" s="47">
        <v>0.64085648148148155</v>
      </c>
    </row>
    <row r="11" spans="2:26">
      <c r="B11" s="16">
        <v>39794</v>
      </c>
      <c r="C11" s="17">
        <v>0.49678240740740742</v>
      </c>
      <c r="D11">
        <v>14</v>
      </c>
      <c r="E11" t="s">
        <v>16</v>
      </c>
      <c r="H11" s="16">
        <v>39787</v>
      </c>
      <c r="I11" s="17">
        <v>0.36762731481481481</v>
      </c>
      <c r="J11">
        <v>86</v>
      </c>
      <c r="M11" s="11"/>
      <c r="N11" s="14" t="s">
        <v>12</v>
      </c>
      <c r="O11" s="13"/>
      <c r="P11" s="12"/>
      <c r="R11" s="46">
        <v>39786</v>
      </c>
      <c r="S11" s="47">
        <v>0.61645833333333333</v>
      </c>
      <c r="T11" t="s">
        <v>71</v>
      </c>
      <c r="V11" s="46">
        <v>39791</v>
      </c>
      <c r="W11" s="47">
        <v>0.66374999999999995</v>
      </c>
      <c r="Y11" s="46">
        <v>39785</v>
      </c>
      <c r="Z11" s="47">
        <v>0.64704861111111112</v>
      </c>
    </row>
    <row r="12" spans="2:26">
      <c r="B12" s="16">
        <v>39794</v>
      </c>
      <c r="C12" s="17">
        <v>0.49715277777777778</v>
      </c>
      <c r="D12">
        <v>189</v>
      </c>
      <c r="E12" t="s">
        <v>15</v>
      </c>
      <c r="H12" s="16">
        <v>39787</v>
      </c>
      <c r="I12" s="17">
        <v>0.3918402777777778</v>
      </c>
      <c r="J12">
        <v>88</v>
      </c>
      <c r="M12" s="11"/>
      <c r="N12" s="14" t="s">
        <v>12</v>
      </c>
      <c r="O12" s="13"/>
      <c r="P12" s="12"/>
      <c r="R12" s="46">
        <v>39786</v>
      </c>
      <c r="S12" s="47">
        <v>0.61730324074074072</v>
      </c>
      <c r="T12" t="s">
        <v>71</v>
      </c>
      <c r="V12" s="46">
        <v>39791</v>
      </c>
      <c r="W12" s="47">
        <v>0.72312500000000002</v>
      </c>
      <c r="Y12" s="46">
        <v>39785</v>
      </c>
      <c r="Z12" s="47">
        <v>0.65802083333333339</v>
      </c>
    </row>
    <row r="13" spans="2:26">
      <c r="B13" s="16">
        <v>39794</v>
      </c>
      <c r="C13" s="17">
        <v>0.54249999999999998</v>
      </c>
      <c r="D13">
        <v>111</v>
      </c>
      <c r="E13" t="s">
        <v>15</v>
      </c>
      <c r="H13" s="16">
        <v>39787</v>
      </c>
      <c r="I13" s="17">
        <v>0.85872685185185194</v>
      </c>
      <c r="J13">
        <v>97</v>
      </c>
      <c r="M13" s="11"/>
      <c r="N13" s="14" t="s">
        <v>12</v>
      </c>
      <c r="O13" s="13"/>
      <c r="P13" s="12"/>
      <c r="R13" s="46">
        <v>39786</v>
      </c>
      <c r="S13" s="47">
        <v>0.61790509259259252</v>
      </c>
      <c r="T13" t="s">
        <v>71</v>
      </c>
      <c r="V13" s="46">
        <v>39791</v>
      </c>
      <c r="W13" s="47">
        <v>0.72606481481481477</v>
      </c>
      <c r="Y13" s="46">
        <v>39785</v>
      </c>
      <c r="Z13" s="47">
        <v>0.6852893518518518</v>
      </c>
    </row>
    <row r="14" spans="2:26">
      <c r="B14" s="16">
        <v>39795</v>
      </c>
      <c r="C14" s="17">
        <v>0.8429282407407408</v>
      </c>
      <c r="D14">
        <v>40</v>
      </c>
      <c r="E14" t="s">
        <v>15</v>
      </c>
      <c r="H14" s="16">
        <v>39789</v>
      </c>
      <c r="I14" s="17">
        <v>0.55525462962962957</v>
      </c>
      <c r="J14">
        <v>10</v>
      </c>
      <c r="M14" s="11"/>
      <c r="N14" s="14" t="s">
        <v>12</v>
      </c>
      <c r="O14" s="13"/>
      <c r="P14" s="12"/>
      <c r="R14" s="46">
        <v>39786</v>
      </c>
      <c r="S14" s="47">
        <v>0.61811342592592589</v>
      </c>
      <c r="T14" t="s">
        <v>73</v>
      </c>
      <c r="V14" s="46">
        <v>39792</v>
      </c>
      <c r="W14" s="47">
        <v>0.79736111111111108</v>
      </c>
      <c r="Y14" s="46">
        <v>39785</v>
      </c>
      <c r="Z14" s="47">
        <v>0.68788194444444439</v>
      </c>
    </row>
    <row r="15" spans="2:26">
      <c r="B15" s="16">
        <v>39798</v>
      </c>
      <c r="C15" s="17">
        <v>0.67582175925925936</v>
      </c>
      <c r="D15">
        <v>262</v>
      </c>
      <c r="E15" t="s">
        <v>15</v>
      </c>
      <c r="H15" s="16">
        <v>39789</v>
      </c>
      <c r="I15" s="17">
        <v>0.55568287037037034</v>
      </c>
      <c r="J15">
        <v>27</v>
      </c>
      <c r="M15" s="11"/>
      <c r="N15" s="14" t="s">
        <v>12</v>
      </c>
      <c r="O15" s="13"/>
      <c r="P15" s="12"/>
      <c r="R15" s="46">
        <v>39786</v>
      </c>
      <c r="S15" s="47">
        <v>0.61951388888888892</v>
      </c>
      <c r="T15" t="s">
        <v>73</v>
      </c>
      <c r="V15" s="46">
        <v>39792</v>
      </c>
      <c r="W15" s="47">
        <v>0.91252314814814817</v>
      </c>
      <c r="Y15" s="46">
        <v>39785</v>
      </c>
      <c r="Z15" s="47">
        <v>0.7230671296296296</v>
      </c>
    </row>
    <row r="16" spans="2:26">
      <c r="B16" s="16">
        <v>39804</v>
      </c>
      <c r="C16" s="17">
        <v>0.4450115740740741</v>
      </c>
      <c r="D16">
        <v>82</v>
      </c>
      <c r="E16" t="s">
        <v>15</v>
      </c>
      <c r="H16" s="16">
        <v>39791</v>
      </c>
      <c r="I16" s="17">
        <v>0.49709490740740742</v>
      </c>
      <c r="J16">
        <v>97</v>
      </c>
      <c r="M16" s="11"/>
      <c r="N16" s="14" t="s">
        <v>12</v>
      </c>
      <c r="O16" s="13"/>
      <c r="P16" s="12"/>
      <c r="R16" s="46">
        <v>39786</v>
      </c>
      <c r="S16" s="47">
        <v>0.6292592592592593</v>
      </c>
      <c r="T16" t="s">
        <v>73</v>
      </c>
      <c r="V16" s="46">
        <v>39793</v>
      </c>
      <c r="W16" s="47">
        <v>0.35945601851851849</v>
      </c>
      <c r="Y16" s="46">
        <v>39786</v>
      </c>
      <c r="Z16" s="47">
        <v>0.37707175925925923</v>
      </c>
    </row>
    <row r="17" spans="2:26">
      <c r="B17" s="16">
        <v>39804</v>
      </c>
      <c r="C17" s="17">
        <v>0.65795138888888893</v>
      </c>
      <c r="D17">
        <v>72</v>
      </c>
      <c r="E17" t="s">
        <v>15</v>
      </c>
      <c r="H17" s="16">
        <v>39791</v>
      </c>
      <c r="I17" s="17">
        <v>0.49843750000000003</v>
      </c>
      <c r="J17">
        <v>78</v>
      </c>
      <c r="M17" s="11"/>
      <c r="N17" s="14" t="s">
        <v>12</v>
      </c>
      <c r="O17" s="13"/>
      <c r="P17" s="12"/>
      <c r="R17" s="46">
        <v>39786</v>
      </c>
      <c r="S17" s="47">
        <v>0.7389930555555555</v>
      </c>
      <c r="T17" t="s">
        <v>65</v>
      </c>
      <c r="V17" s="46">
        <v>39793</v>
      </c>
      <c r="W17" s="47">
        <v>0.53509259259259256</v>
      </c>
      <c r="Y17" s="46">
        <v>39786</v>
      </c>
      <c r="Z17" s="47">
        <v>0.38668981481481479</v>
      </c>
    </row>
    <row r="18" spans="2:26">
      <c r="B18" s="16">
        <v>39804</v>
      </c>
      <c r="C18" s="17">
        <v>0.80312499999999998</v>
      </c>
      <c r="D18">
        <v>47</v>
      </c>
      <c r="E18" t="s">
        <v>15</v>
      </c>
      <c r="H18" s="16">
        <v>39792</v>
      </c>
      <c r="I18" s="17">
        <v>0.39370370370370367</v>
      </c>
      <c r="J18">
        <v>36</v>
      </c>
      <c r="K18" t="s">
        <v>15</v>
      </c>
      <c r="M18" s="11"/>
      <c r="N18" s="14" t="s">
        <v>12</v>
      </c>
      <c r="O18" s="13"/>
      <c r="P18" s="12"/>
      <c r="R18" s="46">
        <v>39786</v>
      </c>
      <c r="S18" s="47">
        <v>0.94126157407407407</v>
      </c>
      <c r="T18" t="s">
        <v>73</v>
      </c>
      <c r="V18" s="46">
        <v>39793</v>
      </c>
      <c r="W18" s="47">
        <v>0.54246527777777775</v>
      </c>
      <c r="Y18" s="46">
        <v>39786</v>
      </c>
      <c r="Z18" s="47">
        <v>0.45584490740740741</v>
      </c>
    </row>
    <row r="19" spans="2:26">
      <c r="B19" s="16">
        <v>39805</v>
      </c>
      <c r="C19" s="17">
        <v>0.59903935185185186</v>
      </c>
      <c r="D19">
        <v>65</v>
      </c>
      <c r="E19" t="s">
        <v>15</v>
      </c>
      <c r="H19" s="16">
        <v>39793</v>
      </c>
      <c r="I19" s="17">
        <v>0.70943287037037039</v>
      </c>
      <c r="J19">
        <v>41</v>
      </c>
      <c r="K19" t="s">
        <v>15</v>
      </c>
      <c r="M19" s="11"/>
      <c r="N19" s="14" t="s">
        <v>12</v>
      </c>
      <c r="O19" s="13"/>
      <c r="P19" s="12"/>
      <c r="R19" s="46">
        <v>39787</v>
      </c>
      <c r="S19" s="47">
        <v>0.36817129629629625</v>
      </c>
      <c r="T19" t="s">
        <v>65</v>
      </c>
      <c r="V19" s="46">
        <v>39793</v>
      </c>
      <c r="W19" s="47">
        <v>0.55752314814814818</v>
      </c>
      <c r="Y19" s="46">
        <v>39786</v>
      </c>
      <c r="Z19" s="47">
        <v>0.52180555555555552</v>
      </c>
    </row>
    <row r="20" spans="2:26">
      <c r="B20" s="16">
        <v>39805</v>
      </c>
      <c r="C20" s="17">
        <v>0.7603240740740741</v>
      </c>
      <c r="D20">
        <v>47</v>
      </c>
      <c r="E20" t="s">
        <v>15</v>
      </c>
      <c r="H20" s="16">
        <v>39793</v>
      </c>
      <c r="I20" s="17">
        <v>0.96733796296296293</v>
      </c>
      <c r="J20">
        <v>28</v>
      </c>
      <c r="K20" t="s">
        <v>15</v>
      </c>
      <c r="M20" s="11"/>
      <c r="N20" s="14" t="s">
        <v>12</v>
      </c>
      <c r="O20" s="13"/>
      <c r="P20" s="12"/>
      <c r="R20" s="46">
        <v>39787</v>
      </c>
      <c r="S20" s="47">
        <v>0.37381944444444443</v>
      </c>
      <c r="T20" t="s">
        <v>73</v>
      </c>
      <c r="V20" s="46">
        <v>39794</v>
      </c>
      <c r="W20" s="47">
        <v>0.72243055555555558</v>
      </c>
      <c r="Y20" s="46">
        <v>39786</v>
      </c>
      <c r="Z20" s="47">
        <v>0.53386574074074067</v>
      </c>
    </row>
    <row r="21" spans="2:26">
      <c r="B21" s="16">
        <v>39806</v>
      </c>
      <c r="C21" s="17">
        <v>0.81874999999999998</v>
      </c>
      <c r="D21">
        <v>169</v>
      </c>
      <c r="E21" t="s">
        <v>15</v>
      </c>
      <c r="H21" s="16">
        <v>39794</v>
      </c>
      <c r="I21" s="17">
        <v>0.52690972222222221</v>
      </c>
      <c r="J21">
        <v>25</v>
      </c>
      <c r="K21" t="s">
        <v>16</v>
      </c>
      <c r="M21" s="11"/>
      <c r="N21" s="14" t="s">
        <v>12</v>
      </c>
      <c r="O21" s="13"/>
      <c r="P21" s="12"/>
      <c r="R21" s="46">
        <v>39787</v>
      </c>
      <c r="S21" s="47">
        <v>0.55866898148148147</v>
      </c>
      <c r="T21" t="s">
        <v>73</v>
      </c>
      <c r="V21" s="46">
        <v>39794</v>
      </c>
      <c r="W21" s="47">
        <v>0.81283564814814813</v>
      </c>
      <c r="Y21" s="46">
        <v>39786</v>
      </c>
      <c r="Z21" s="47">
        <v>0.62828703703703703</v>
      </c>
    </row>
    <row r="22" spans="2:26">
      <c r="B22" s="16">
        <v>39811</v>
      </c>
      <c r="C22" s="17">
        <v>0.5385416666666667</v>
      </c>
      <c r="D22">
        <v>41</v>
      </c>
      <c r="E22" t="s">
        <v>15</v>
      </c>
      <c r="H22" s="16">
        <v>39797</v>
      </c>
      <c r="I22" s="17">
        <v>0.5412731481481482</v>
      </c>
      <c r="J22">
        <v>108</v>
      </c>
      <c r="K22" t="s">
        <v>15</v>
      </c>
      <c r="M22" s="11"/>
      <c r="N22" s="14" t="s">
        <v>12</v>
      </c>
      <c r="O22" s="13"/>
      <c r="P22" s="12"/>
      <c r="R22" s="46">
        <v>39787</v>
      </c>
      <c r="S22" s="47">
        <v>0.66802083333333329</v>
      </c>
      <c r="T22" t="s">
        <v>65</v>
      </c>
      <c r="V22" s="46">
        <v>39795</v>
      </c>
      <c r="W22" s="47">
        <v>0.44689814814814816</v>
      </c>
      <c r="Y22" s="46">
        <v>39786</v>
      </c>
      <c r="Z22" s="47">
        <v>0.65399305555555554</v>
      </c>
    </row>
    <row r="23" spans="2:26">
      <c r="B23" s="16">
        <v>39813</v>
      </c>
      <c r="C23" s="17">
        <v>0.5973842592592592</v>
      </c>
      <c r="D23">
        <v>31</v>
      </c>
      <c r="E23" t="s">
        <v>16</v>
      </c>
      <c r="H23" s="16">
        <v>39798</v>
      </c>
      <c r="I23" s="17">
        <v>0.6791666666666667</v>
      </c>
      <c r="J23">
        <v>56</v>
      </c>
      <c r="K23" t="s">
        <v>16</v>
      </c>
      <c r="M23" s="11"/>
      <c r="N23" s="14" t="s">
        <v>12</v>
      </c>
      <c r="O23" s="13"/>
      <c r="P23" s="12"/>
      <c r="R23" s="46">
        <v>39787</v>
      </c>
      <c r="S23" s="47">
        <v>0.72642361111111109</v>
      </c>
      <c r="T23" t="s">
        <v>65</v>
      </c>
      <c r="V23" s="46">
        <v>39795</v>
      </c>
      <c r="W23" s="47">
        <v>0.63418981481481485</v>
      </c>
      <c r="Y23" s="46">
        <v>39786</v>
      </c>
      <c r="Z23" s="47">
        <v>0.75593750000000004</v>
      </c>
    </row>
    <row r="24" spans="2:26">
      <c r="B24" s="16">
        <v>39813</v>
      </c>
      <c r="C24" s="17">
        <v>0.64903935185185191</v>
      </c>
      <c r="D24">
        <v>17</v>
      </c>
      <c r="E24" t="s">
        <v>16</v>
      </c>
      <c r="H24" s="16">
        <v>39799</v>
      </c>
      <c r="I24" s="17">
        <v>0.48274305555555558</v>
      </c>
      <c r="J24">
        <v>67</v>
      </c>
      <c r="K24" t="s">
        <v>15</v>
      </c>
      <c r="M24" s="11"/>
      <c r="N24" s="14" t="s">
        <v>12</v>
      </c>
      <c r="O24" s="13"/>
      <c r="P24" s="12"/>
      <c r="R24" s="46">
        <v>39787</v>
      </c>
      <c r="S24" s="47">
        <v>0.72778935185185178</v>
      </c>
      <c r="T24" t="s">
        <v>73</v>
      </c>
      <c r="V24" s="46">
        <v>39795</v>
      </c>
      <c r="W24" s="47">
        <v>0.63545138888888886</v>
      </c>
      <c r="Y24" s="46">
        <v>39786</v>
      </c>
      <c r="Z24" s="47">
        <v>0.93858796296296287</v>
      </c>
    </row>
    <row r="25" spans="2:26">
      <c r="B25" s="16">
        <v>39818</v>
      </c>
      <c r="C25" s="17">
        <v>0.45675925925925925</v>
      </c>
      <c r="D25">
        <v>93</v>
      </c>
      <c r="E25" t="s">
        <v>16</v>
      </c>
      <c r="H25" s="16">
        <v>39799</v>
      </c>
      <c r="I25" s="17">
        <v>0.48380787037037037</v>
      </c>
      <c r="J25">
        <v>29</v>
      </c>
      <c r="K25" t="s">
        <v>16</v>
      </c>
      <c r="M25" s="11"/>
      <c r="N25" s="14" t="s">
        <v>12</v>
      </c>
      <c r="O25" s="13"/>
      <c r="P25" s="12"/>
      <c r="R25" s="46">
        <v>39787</v>
      </c>
      <c r="S25" s="47">
        <v>0.84526620370370376</v>
      </c>
      <c r="T25" t="s">
        <v>67</v>
      </c>
      <c r="V25" s="46">
        <v>39795</v>
      </c>
      <c r="W25" s="47">
        <v>0.73989583333333331</v>
      </c>
      <c r="Y25" s="46">
        <v>39787</v>
      </c>
      <c r="Z25" s="47">
        <v>0.37300925925925926</v>
      </c>
    </row>
    <row r="26" spans="2:26">
      <c r="B26" s="16">
        <v>39820</v>
      </c>
      <c r="C26" s="17">
        <v>0.61928240740740736</v>
      </c>
      <c r="D26">
        <v>47</v>
      </c>
      <c r="E26" t="s">
        <v>15</v>
      </c>
      <c r="H26" s="16">
        <v>39799</v>
      </c>
      <c r="I26" s="17">
        <v>0.48442129629629632</v>
      </c>
      <c r="J26">
        <v>112</v>
      </c>
      <c r="K26" t="s">
        <v>15</v>
      </c>
      <c r="M26" s="11"/>
      <c r="N26" s="14" t="s">
        <v>12</v>
      </c>
      <c r="O26" s="13"/>
      <c r="P26" s="12"/>
      <c r="R26" s="46">
        <v>39788</v>
      </c>
      <c r="S26" s="47">
        <v>0.40285879629629634</v>
      </c>
      <c r="T26" t="s">
        <v>65</v>
      </c>
      <c r="V26" s="46">
        <v>39795</v>
      </c>
      <c r="W26" s="47">
        <v>0.78071759259259255</v>
      </c>
      <c r="Y26" s="46">
        <v>39787</v>
      </c>
      <c r="Z26" s="47">
        <v>0.55326388888888889</v>
      </c>
    </row>
    <row r="27" spans="2:26">
      <c r="B27" s="16">
        <v>39823</v>
      </c>
      <c r="C27" s="17">
        <v>0.42503472222222222</v>
      </c>
      <c r="D27">
        <v>27</v>
      </c>
      <c r="E27" t="s">
        <v>15</v>
      </c>
      <c r="H27" s="16">
        <v>39799</v>
      </c>
      <c r="I27" s="17">
        <v>0.48875000000000002</v>
      </c>
      <c r="J27">
        <v>70</v>
      </c>
      <c r="K27" t="s">
        <v>15</v>
      </c>
      <c r="M27" s="11"/>
      <c r="N27" s="14" t="s">
        <v>12</v>
      </c>
      <c r="O27" s="13"/>
      <c r="P27" s="12"/>
      <c r="R27" s="46">
        <v>39788</v>
      </c>
      <c r="S27" s="47">
        <v>0.40339120370370374</v>
      </c>
      <c r="T27" t="s">
        <v>67</v>
      </c>
      <c r="V27" s="46">
        <v>39795</v>
      </c>
      <c r="W27" s="47">
        <v>0.78850694444444447</v>
      </c>
      <c r="Y27" s="46">
        <v>39787</v>
      </c>
      <c r="Z27" s="47">
        <v>0.72664351851851849</v>
      </c>
    </row>
    <row r="28" spans="2:26">
      <c r="B28" s="16">
        <v>39823</v>
      </c>
      <c r="C28" s="17">
        <v>0.82585648148148139</v>
      </c>
      <c r="D28">
        <v>36</v>
      </c>
      <c r="E28" t="s">
        <v>15</v>
      </c>
      <c r="H28" s="16">
        <v>39800</v>
      </c>
      <c r="I28" s="17">
        <v>0.65149305555555559</v>
      </c>
      <c r="J28">
        <v>121</v>
      </c>
      <c r="K28" t="s">
        <v>15</v>
      </c>
      <c r="M28" s="11"/>
      <c r="N28" s="14" t="s">
        <v>12</v>
      </c>
      <c r="O28" s="13"/>
      <c r="P28" s="12"/>
      <c r="R28" s="46">
        <v>39788</v>
      </c>
      <c r="S28" s="47">
        <v>0.40354166666666669</v>
      </c>
      <c r="T28" t="s">
        <v>68</v>
      </c>
      <c r="V28" s="46">
        <v>39795</v>
      </c>
      <c r="W28" s="47">
        <v>0.95268518518518519</v>
      </c>
      <c r="Y28" s="46">
        <v>39787</v>
      </c>
      <c r="Z28" s="47">
        <v>0.86021990740740739</v>
      </c>
    </row>
    <row r="29" spans="2:26">
      <c r="B29" s="46">
        <v>39823</v>
      </c>
      <c r="C29" s="47">
        <v>0.82885416666666656</v>
      </c>
      <c r="D29">
        <v>10</v>
      </c>
      <c r="E29" t="s">
        <v>15</v>
      </c>
      <c r="H29" s="46">
        <v>39801</v>
      </c>
      <c r="I29" s="47">
        <v>0.5680439814814815</v>
      </c>
      <c r="J29">
        <v>24</v>
      </c>
      <c r="K29" t="s">
        <v>16</v>
      </c>
      <c r="O29" t="s">
        <v>12</v>
      </c>
      <c r="R29" s="46">
        <v>39788</v>
      </c>
      <c r="S29" s="47">
        <v>0.44216435185185188</v>
      </c>
      <c r="T29" t="s">
        <v>65</v>
      </c>
      <c r="V29" s="46">
        <v>39795</v>
      </c>
      <c r="W29" s="47">
        <v>0.95560185185185187</v>
      </c>
      <c r="Y29" s="46">
        <v>39788</v>
      </c>
      <c r="Z29" s="47">
        <v>0.96225694444444443</v>
      </c>
    </row>
    <row r="30" spans="2:26">
      <c r="B30" s="46">
        <v>39823</v>
      </c>
      <c r="C30" s="47">
        <v>0.83196759259259256</v>
      </c>
      <c r="D30">
        <v>71</v>
      </c>
      <c r="E30" t="s">
        <v>15</v>
      </c>
      <c r="H30" s="46">
        <v>39805</v>
      </c>
      <c r="I30" s="47">
        <v>0.50219907407407405</v>
      </c>
      <c r="J30">
        <v>135</v>
      </c>
      <c r="K30" t="s">
        <v>15</v>
      </c>
      <c r="N30" t="s">
        <v>12</v>
      </c>
      <c r="R30" s="46">
        <v>39788</v>
      </c>
      <c r="S30" s="47">
        <v>0.70063657407407398</v>
      </c>
      <c r="T30" t="s">
        <v>67</v>
      </c>
      <c r="V30" s="46">
        <v>39795</v>
      </c>
      <c r="W30" s="47">
        <v>0.95960648148148142</v>
      </c>
      <c r="Y30" s="46">
        <v>39789</v>
      </c>
      <c r="Z30" s="47">
        <v>0.46520833333333328</v>
      </c>
    </row>
    <row r="31" spans="2:26">
      <c r="B31" s="46">
        <v>39828</v>
      </c>
      <c r="C31" s="47">
        <v>0.80239583333333331</v>
      </c>
      <c r="D31">
        <v>56</v>
      </c>
      <c r="E31" t="s">
        <v>15</v>
      </c>
      <c r="H31" s="46">
        <v>39805</v>
      </c>
      <c r="I31" s="47">
        <v>0.50403935185185189</v>
      </c>
      <c r="J31">
        <v>27</v>
      </c>
      <c r="K31" t="s">
        <v>15</v>
      </c>
      <c r="N31" t="s">
        <v>12</v>
      </c>
      <c r="R31" s="46">
        <v>39788</v>
      </c>
      <c r="S31" s="47">
        <v>0.81379629629629635</v>
      </c>
      <c r="T31" t="s">
        <v>65</v>
      </c>
      <c r="V31" s="46">
        <v>39795</v>
      </c>
      <c r="W31" s="47">
        <v>0.96696759259259257</v>
      </c>
      <c r="Y31" s="46">
        <v>39789</v>
      </c>
      <c r="Z31" s="47">
        <v>0.50146990740740738</v>
      </c>
    </row>
    <row r="32" spans="2:26">
      <c r="B32" s="46">
        <v>39828</v>
      </c>
      <c r="C32" s="47">
        <v>0.51193287037037039</v>
      </c>
      <c r="D32">
        <v>85</v>
      </c>
      <c r="E32" t="s">
        <v>15</v>
      </c>
      <c r="H32" s="46">
        <v>39806</v>
      </c>
      <c r="I32" s="47">
        <v>0.40862268518518513</v>
      </c>
      <c r="J32">
        <v>58</v>
      </c>
      <c r="K32" t="s">
        <v>15</v>
      </c>
      <c r="N32" t="s">
        <v>12</v>
      </c>
      <c r="R32" s="46">
        <v>39788</v>
      </c>
      <c r="S32" s="47">
        <v>0.81658564814814805</v>
      </c>
      <c r="T32" t="s">
        <v>71</v>
      </c>
      <c r="V32" s="46">
        <v>39796</v>
      </c>
      <c r="W32" s="47">
        <v>1.8240740740740741E-2</v>
      </c>
      <c r="Y32" s="46">
        <v>39789</v>
      </c>
      <c r="Z32" s="47">
        <v>0.51241898148148146</v>
      </c>
    </row>
    <row r="33" spans="2:26">
      <c r="B33" s="46">
        <v>39833</v>
      </c>
      <c r="C33" s="47">
        <v>0.9008680555555556</v>
      </c>
      <c r="D33" t="s">
        <v>14</v>
      </c>
      <c r="E33" t="s">
        <v>14</v>
      </c>
      <c r="H33" s="46">
        <v>39806</v>
      </c>
      <c r="I33" s="47">
        <v>0.4939351851851852</v>
      </c>
      <c r="J33">
        <v>109</v>
      </c>
      <c r="K33" t="s">
        <v>15</v>
      </c>
      <c r="N33" t="s">
        <v>12</v>
      </c>
      <c r="R33" s="46">
        <v>39788</v>
      </c>
      <c r="S33" s="47">
        <v>0.81673611111111111</v>
      </c>
      <c r="T33" t="s">
        <v>73</v>
      </c>
      <c r="V33" s="46">
        <v>39797</v>
      </c>
      <c r="W33" s="47">
        <v>0.54003472222222226</v>
      </c>
      <c r="Y33" s="46">
        <v>39789</v>
      </c>
      <c r="Z33" s="47">
        <v>0.71038194444444447</v>
      </c>
    </row>
    <row r="34" spans="2:26">
      <c r="B34" s="46">
        <v>39839</v>
      </c>
      <c r="C34" s="47">
        <v>0.48461805555555554</v>
      </c>
      <c r="D34">
        <v>123</v>
      </c>
      <c r="E34" t="s">
        <v>15</v>
      </c>
      <c r="H34" s="46">
        <v>39806</v>
      </c>
      <c r="I34" s="47">
        <v>0.7927777777777778</v>
      </c>
      <c r="J34">
        <v>22</v>
      </c>
      <c r="K34" t="s">
        <v>16</v>
      </c>
      <c r="N34" t="s">
        <v>12</v>
      </c>
      <c r="R34" s="46">
        <v>39788</v>
      </c>
      <c r="S34" s="47">
        <v>0.81694444444444436</v>
      </c>
      <c r="T34" t="s">
        <v>73</v>
      </c>
      <c r="V34" s="46">
        <v>39797</v>
      </c>
      <c r="W34" s="47">
        <v>0.57835648148148155</v>
      </c>
      <c r="Y34" s="46">
        <v>39791</v>
      </c>
      <c r="Z34" s="47">
        <v>0.53481481481481474</v>
      </c>
    </row>
    <row r="35" spans="2:26">
      <c r="B35" s="46">
        <v>39842</v>
      </c>
      <c r="C35" s="47">
        <v>0.72773148148148159</v>
      </c>
      <c r="D35">
        <v>2382</v>
      </c>
      <c r="E35" t="s">
        <v>16</v>
      </c>
      <c r="H35" s="46">
        <v>39806</v>
      </c>
      <c r="I35" s="47">
        <v>0.79508101851851853</v>
      </c>
      <c r="J35">
        <v>39</v>
      </c>
      <c r="K35" t="s">
        <v>16</v>
      </c>
      <c r="N35" t="s">
        <v>12</v>
      </c>
      <c r="R35" s="46">
        <v>39788</v>
      </c>
      <c r="S35" s="47">
        <v>0.96479166666666671</v>
      </c>
      <c r="T35" t="s">
        <v>73</v>
      </c>
      <c r="V35" s="46">
        <v>39797</v>
      </c>
      <c r="W35" s="47">
        <v>0.5972453703703704</v>
      </c>
      <c r="Y35" s="46">
        <v>39791</v>
      </c>
      <c r="Z35" s="47">
        <v>0.62896990740740744</v>
      </c>
    </row>
    <row r="36" spans="2:26">
      <c r="B36" s="46">
        <v>39843</v>
      </c>
      <c r="C36" s="47">
        <v>0.42739583333333336</v>
      </c>
      <c r="D36">
        <v>9</v>
      </c>
      <c r="E36" t="s">
        <v>16</v>
      </c>
      <c r="H36" s="46">
        <v>39806</v>
      </c>
      <c r="I36" s="47">
        <v>0.79651620370370368</v>
      </c>
      <c r="J36">
        <v>21</v>
      </c>
      <c r="K36" t="s">
        <v>16</v>
      </c>
      <c r="N36" t="s">
        <v>12</v>
      </c>
      <c r="R36" s="46">
        <v>39789</v>
      </c>
      <c r="S36" s="47">
        <v>0.46635416666666668</v>
      </c>
      <c r="T36" t="s">
        <v>73</v>
      </c>
      <c r="V36" s="46">
        <v>39797</v>
      </c>
      <c r="W36" s="47">
        <v>0.70611111111111102</v>
      </c>
      <c r="Y36" s="46">
        <v>39791</v>
      </c>
      <c r="Z36" s="47">
        <v>0.64001157407407405</v>
      </c>
    </row>
    <row r="37" spans="2:26">
      <c r="B37" s="46">
        <v>39844</v>
      </c>
      <c r="C37" s="47">
        <v>0.78847222222222213</v>
      </c>
      <c r="D37">
        <v>28</v>
      </c>
      <c r="E37" t="s">
        <v>16</v>
      </c>
      <c r="H37" s="46">
        <v>39806</v>
      </c>
      <c r="I37" s="47">
        <v>0.79893518518518514</v>
      </c>
      <c r="J37">
        <v>209</v>
      </c>
      <c r="K37" t="s">
        <v>15</v>
      </c>
      <c r="N37" t="s">
        <v>12</v>
      </c>
      <c r="R37" s="46">
        <v>39789</v>
      </c>
      <c r="S37" s="47">
        <v>0.50133101851851858</v>
      </c>
      <c r="T37" t="s">
        <v>67</v>
      </c>
      <c r="V37" s="46">
        <v>39797</v>
      </c>
      <c r="W37" s="47">
        <v>0.71106481481481476</v>
      </c>
      <c r="Y37" s="46">
        <v>39791</v>
      </c>
      <c r="Z37" s="47">
        <v>0.64297453703703711</v>
      </c>
    </row>
    <row r="38" spans="2:26">
      <c r="B38" s="46">
        <v>39848</v>
      </c>
      <c r="C38" s="47">
        <v>0.67936342592592591</v>
      </c>
      <c r="D38">
        <v>26</v>
      </c>
      <c r="E38" t="s">
        <v>15</v>
      </c>
      <c r="H38" s="46">
        <v>39806</v>
      </c>
      <c r="I38" s="47">
        <v>0.80646990740740743</v>
      </c>
      <c r="J38">
        <v>16</v>
      </c>
      <c r="K38" t="s">
        <v>16</v>
      </c>
      <c r="O38" t="s">
        <v>12</v>
      </c>
      <c r="R38" s="46">
        <v>39789</v>
      </c>
      <c r="S38" s="47">
        <v>0.50903935185185178</v>
      </c>
      <c r="T38" t="s">
        <v>73</v>
      </c>
      <c r="V38" s="46">
        <v>39797</v>
      </c>
      <c r="W38" s="47">
        <v>0.71668981481481486</v>
      </c>
      <c r="Y38" s="46">
        <v>39791</v>
      </c>
      <c r="Z38" s="47">
        <v>0.64817129629629633</v>
      </c>
    </row>
    <row r="39" spans="2:26">
      <c r="B39" s="46">
        <v>39850</v>
      </c>
      <c r="C39" s="47">
        <v>0.6850925925925927</v>
      </c>
      <c r="D39">
        <v>14</v>
      </c>
      <c r="E39" t="s">
        <v>16</v>
      </c>
      <c r="H39" s="46">
        <v>39806</v>
      </c>
      <c r="I39" s="47">
        <v>0.80704861111111104</v>
      </c>
      <c r="J39">
        <v>75</v>
      </c>
      <c r="K39" t="s">
        <v>15</v>
      </c>
      <c r="O39" t="s">
        <v>12</v>
      </c>
      <c r="R39" s="46">
        <v>39789</v>
      </c>
      <c r="S39" s="47">
        <v>0.51965277777777785</v>
      </c>
      <c r="T39" t="s">
        <v>73</v>
      </c>
      <c r="V39" s="46">
        <v>39797</v>
      </c>
      <c r="W39" s="47">
        <v>0.73440972222222223</v>
      </c>
      <c r="Y39" s="46">
        <v>39791</v>
      </c>
      <c r="Z39" s="47">
        <v>0.65150462962962963</v>
      </c>
    </row>
    <row r="40" spans="2:26">
      <c r="B40" s="46">
        <v>39853</v>
      </c>
      <c r="C40" s="47">
        <v>0.70655092592592583</v>
      </c>
      <c r="D40" t="s">
        <v>14</v>
      </c>
      <c r="E40" t="s">
        <v>14</v>
      </c>
      <c r="H40" s="46">
        <v>39806</v>
      </c>
      <c r="I40" s="47">
        <v>0.80831018518518516</v>
      </c>
      <c r="J40">
        <v>20</v>
      </c>
      <c r="K40" t="s">
        <v>16</v>
      </c>
      <c r="O40" t="s">
        <v>12</v>
      </c>
      <c r="R40" s="46">
        <v>39789</v>
      </c>
      <c r="S40" s="47">
        <v>0.62425925925925929</v>
      </c>
      <c r="T40" t="s">
        <v>65</v>
      </c>
      <c r="V40" s="46">
        <v>39797</v>
      </c>
      <c r="W40" s="47">
        <v>0.8596759259259259</v>
      </c>
      <c r="Y40" s="46">
        <v>39791</v>
      </c>
      <c r="Z40" s="47">
        <v>0.71785879629629623</v>
      </c>
    </row>
    <row r="41" spans="2:26">
      <c r="B41" s="46">
        <v>39854</v>
      </c>
      <c r="C41" s="47">
        <v>0.71677083333333336</v>
      </c>
      <c r="D41">
        <v>32</v>
      </c>
      <c r="E41" t="s">
        <v>15</v>
      </c>
      <c r="H41" s="46">
        <v>39806</v>
      </c>
      <c r="I41" s="47">
        <v>0.81416666666666659</v>
      </c>
      <c r="J41">
        <v>49</v>
      </c>
      <c r="K41" t="s">
        <v>16</v>
      </c>
      <c r="O41" t="s">
        <v>12</v>
      </c>
      <c r="R41" s="46">
        <v>39789</v>
      </c>
      <c r="S41" s="47">
        <v>0.66358796296296296</v>
      </c>
      <c r="T41" t="s">
        <v>67</v>
      </c>
      <c r="V41" s="46">
        <v>39798</v>
      </c>
      <c r="W41" s="47">
        <v>0.52758101851851846</v>
      </c>
      <c r="Y41" s="46">
        <v>39791</v>
      </c>
      <c r="Z41" s="47">
        <v>0.72112268518518519</v>
      </c>
    </row>
    <row r="42" spans="2:26">
      <c r="B42" s="46">
        <v>39854</v>
      </c>
      <c r="C42" s="47">
        <v>0.71732638888888889</v>
      </c>
      <c r="D42">
        <v>29</v>
      </c>
      <c r="E42" t="s">
        <v>15</v>
      </c>
      <c r="H42" s="46">
        <v>39806</v>
      </c>
      <c r="I42" s="47">
        <v>0.83945601851851848</v>
      </c>
      <c r="J42">
        <v>176</v>
      </c>
      <c r="K42" t="s">
        <v>15</v>
      </c>
      <c r="N42" t="s">
        <v>12</v>
      </c>
      <c r="R42" s="46">
        <v>39789</v>
      </c>
      <c r="S42" s="47">
        <v>0.71303240740740748</v>
      </c>
      <c r="T42" t="s">
        <v>73</v>
      </c>
      <c r="V42" s="46">
        <v>39798</v>
      </c>
      <c r="W42" s="47">
        <v>0.52842592592592597</v>
      </c>
      <c r="Y42" s="46">
        <v>39791</v>
      </c>
      <c r="Z42" s="47">
        <v>0.72362268518518524</v>
      </c>
    </row>
    <row r="43" spans="2:26">
      <c r="B43" s="46">
        <v>39854</v>
      </c>
      <c r="C43" s="47">
        <v>0.76531249999999995</v>
      </c>
      <c r="D43">
        <v>203</v>
      </c>
      <c r="E43" t="s">
        <v>15</v>
      </c>
      <c r="H43" s="46">
        <v>39806</v>
      </c>
      <c r="I43" s="47">
        <v>0.84226851851851858</v>
      </c>
      <c r="J43">
        <v>27</v>
      </c>
      <c r="K43" t="s">
        <v>15</v>
      </c>
      <c r="N43" t="s">
        <v>12</v>
      </c>
      <c r="R43" s="46">
        <v>39790</v>
      </c>
      <c r="S43" s="47">
        <v>0.41116898148148145</v>
      </c>
      <c r="T43" t="s">
        <v>67</v>
      </c>
      <c r="V43" s="46">
        <v>39798</v>
      </c>
      <c r="W43" s="47">
        <v>0.53427083333333336</v>
      </c>
      <c r="Y43" s="46">
        <v>39792</v>
      </c>
      <c r="Z43" s="47">
        <v>0.79903935185185182</v>
      </c>
    </row>
    <row r="44" spans="2:26">
      <c r="B44" s="46">
        <v>39856</v>
      </c>
      <c r="C44" s="47">
        <v>0.51888888888888884</v>
      </c>
      <c r="D44">
        <v>127</v>
      </c>
      <c r="E44" t="s">
        <v>15</v>
      </c>
      <c r="H44" s="46">
        <v>39813</v>
      </c>
      <c r="I44" s="47">
        <v>0.5999768518518519</v>
      </c>
      <c r="J44">
        <v>44</v>
      </c>
      <c r="K44" t="s">
        <v>15</v>
      </c>
      <c r="P44" t="s">
        <v>12</v>
      </c>
      <c r="R44" s="46">
        <v>39790</v>
      </c>
      <c r="S44" s="47">
        <v>0.41163194444444445</v>
      </c>
      <c r="T44" t="s">
        <v>65</v>
      </c>
      <c r="V44" s="46">
        <v>39798</v>
      </c>
      <c r="W44" s="47">
        <v>0.7193518518518518</v>
      </c>
      <c r="Y44" s="46">
        <v>39792</v>
      </c>
      <c r="Z44" s="47">
        <v>0.90745370370370371</v>
      </c>
    </row>
    <row r="45" spans="2:26">
      <c r="B45" s="46">
        <v>39859</v>
      </c>
      <c r="C45" s="47">
        <v>0.9607175925925926</v>
      </c>
      <c r="D45">
        <v>5</v>
      </c>
      <c r="E45" t="s">
        <v>16</v>
      </c>
      <c r="H45" s="46">
        <v>39813</v>
      </c>
      <c r="I45" s="47">
        <v>0.64966435185185178</v>
      </c>
      <c r="J45">
        <v>55</v>
      </c>
      <c r="K45" t="s">
        <v>15</v>
      </c>
      <c r="P45" t="s">
        <v>12</v>
      </c>
      <c r="R45" s="46">
        <v>39790</v>
      </c>
      <c r="S45" s="47">
        <v>0.49759259259259259</v>
      </c>
      <c r="T45" t="s">
        <v>67</v>
      </c>
      <c r="V45" s="46">
        <v>39800</v>
      </c>
      <c r="W45" s="47">
        <v>0.66686342592592596</v>
      </c>
      <c r="Y45" s="46">
        <v>39793</v>
      </c>
      <c r="Z45" s="47">
        <v>0.35364583333333338</v>
      </c>
    </row>
    <row r="46" spans="2:26">
      <c r="B46" s="46">
        <v>39862</v>
      </c>
      <c r="C46" s="47">
        <v>0.67318287037037028</v>
      </c>
      <c r="D46">
        <v>6</v>
      </c>
      <c r="E46" t="s">
        <v>16</v>
      </c>
      <c r="H46" s="46">
        <v>39813</v>
      </c>
      <c r="I46" s="47">
        <v>0.84225694444444443</v>
      </c>
      <c r="J46">
        <v>77</v>
      </c>
      <c r="K46" t="s">
        <v>15</v>
      </c>
      <c r="N46" t="s">
        <v>12</v>
      </c>
      <c r="R46" s="46">
        <v>39791</v>
      </c>
      <c r="S46" s="47">
        <v>0.53866898148148146</v>
      </c>
      <c r="T46" t="s">
        <v>73</v>
      </c>
      <c r="V46" s="46">
        <v>39800</v>
      </c>
      <c r="W46" s="47">
        <v>0.64959490740740744</v>
      </c>
      <c r="Y46" s="46">
        <v>39793</v>
      </c>
      <c r="Z46" s="47">
        <v>0.52567129629629628</v>
      </c>
    </row>
    <row r="47" spans="2:26">
      <c r="B47" s="46">
        <v>39862</v>
      </c>
      <c r="C47" s="47">
        <v>0.71004629629629623</v>
      </c>
      <c r="D47">
        <v>57</v>
      </c>
      <c r="E47" t="s">
        <v>15</v>
      </c>
      <c r="H47" s="46">
        <v>39815</v>
      </c>
      <c r="I47" s="47">
        <v>0.6263657407407407</v>
      </c>
      <c r="J47">
        <v>29</v>
      </c>
      <c r="K47" t="s">
        <v>15</v>
      </c>
      <c r="N47" t="s">
        <v>12</v>
      </c>
      <c r="R47" s="46">
        <v>39791</v>
      </c>
      <c r="S47" s="47">
        <v>0.5386805555555555</v>
      </c>
      <c r="T47" t="s">
        <v>73</v>
      </c>
      <c r="V47" s="46">
        <v>39801</v>
      </c>
      <c r="W47" s="47">
        <v>0.61780092592592595</v>
      </c>
      <c r="Y47" s="46">
        <v>39793</v>
      </c>
      <c r="Z47" s="47">
        <v>0.54359953703703701</v>
      </c>
    </row>
    <row r="48" spans="2:26">
      <c r="B48" s="46">
        <v>39864</v>
      </c>
      <c r="C48" s="47">
        <v>0.74163194444444447</v>
      </c>
      <c r="D48">
        <v>148</v>
      </c>
      <c r="E48" t="s">
        <v>15</v>
      </c>
      <c r="H48" s="46">
        <v>39817</v>
      </c>
      <c r="I48" s="47">
        <v>0.49754629629629626</v>
      </c>
      <c r="J48">
        <v>96</v>
      </c>
      <c r="K48" t="s">
        <v>15</v>
      </c>
      <c r="P48" t="s">
        <v>12</v>
      </c>
      <c r="R48" s="46">
        <v>39791</v>
      </c>
      <c r="S48" s="47">
        <v>0.6388773148148148</v>
      </c>
      <c r="T48" t="s">
        <v>73</v>
      </c>
      <c r="V48" s="46">
        <v>39801</v>
      </c>
      <c r="W48" s="47">
        <v>0.6445833333333334</v>
      </c>
      <c r="Y48" s="46">
        <v>39794</v>
      </c>
      <c r="Z48" s="47">
        <v>0.52842592592592597</v>
      </c>
    </row>
    <row r="49" spans="2:26">
      <c r="B49" s="46">
        <v>39867</v>
      </c>
      <c r="C49" s="47">
        <v>0.59638888888888886</v>
      </c>
      <c r="D49">
        <v>32</v>
      </c>
      <c r="E49" t="s">
        <v>15</v>
      </c>
      <c r="H49" s="46">
        <v>39817</v>
      </c>
      <c r="I49" s="47">
        <v>0.4991666666666667</v>
      </c>
      <c r="J49">
        <v>34</v>
      </c>
      <c r="K49" t="s">
        <v>15</v>
      </c>
      <c r="P49" t="s">
        <v>12</v>
      </c>
      <c r="R49" s="46">
        <v>39791</v>
      </c>
      <c r="S49" s="47">
        <v>0.6388773148148148</v>
      </c>
      <c r="T49" t="s">
        <v>73</v>
      </c>
      <c r="V49" s="46">
        <v>39801</v>
      </c>
      <c r="W49" s="47">
        <v>0.64538194444444441</v>
      </c>
      <c r="Y49" s="46">
        <v>39794</v>
      </c>
      <c r="Z49" s="47">
        <v>0.63313657407407409</v>
      </c>
    </row>
    <row r="50" spans="2:26">
      <c r="B50" s="46">
        <v>39870</v>
      </c>
      <c r="C50" s="47">
        <v>0.61723379629629627</v>
      </c>
      <c r="D50">
        <v>205</v>
      </c>
      <c r="E50" t="s">
        <v>15</v>
      </c>
      <c r="H50" s="46">
        <v>39818</v>
      </c>
      <c r="I50" s="47">
        <v>0.45561342592592591</v>
      </c>
      <c r="J50">
        <v>29</v>
      </c>
      <c r="K50" t="s">
        <v>16</v>
      </c>
      <c r="O50" t="s">
        <v>12</v>
      </c>
      <c r="R50" s="46">
        <v>39791</v>
      </c>
      <c r="S50" s="47">
        <v>0.64216435185185183</v>
      </c>
      <c r="T50" t="s">
        <v>73</v>
      </c>
      <c r="V50" s="46">
        <v>39801</v>
      </c>
      <c r="W50" s="47">
        <v>0.66796296296296298</v>
      </c>
      <c r="Y50" s="46">
        <v>39794</v>
      </c>
      <c r="Z50" s="47">
        <v>0.78149305555555559</v>
      </c>
    </row>
    <row r="51" spans="2:26">
      <c r="B51" s="46">
        <v>39871</v>
      </c>
      <c r="C51" s="47">
        <v>0.62186342592592592</v>
      </c>
      <c r="D51">
        <v>77</v>
      </c>
      <c r="E51" t="s">
        <v>15</v>
      </c>
      <c r="H51" s="46">
        <v>39818</v>
      </c>
      <c r="I51" s="47">
        <v>0.45829861111111114</v>
      </c>
      <c r="J51">
        <v>146</v>
      </c>
      <c r="K51" t="s">
        <v>15</v>
      </c>
      <c r="P51" t="s">
        <v>12</v>
      </c>
      <c r="R51" s="46">
        <v>39791</v>
      </c>
      <c r="S51" s="47">
        <v>0.64216435185185183</v>
      </c>
      <c r="T51" t="s">
        <v>73</v>
      </c>
      <c r="V51" s="46">
        <v>39801</v>
      </c>
      <c r="W51" s="47">
        <v>0.70871527777777776</v>
      </c>
      <c r="Y51" s="46">
        <v>39795</v>
      </c>
      <c r="Z51" s="47">
        <v>0.4415972222222222</v>
      </c>
    </row>
    <row r="52" spans="2:26">
      <c r="B52" s="46">
        <v>39875</v>
      </c>
      <c r="C52" s="47">
        <v>0.68475694444444446</v>
      </c>
      <c r="D52">
        <v>64</v>
      </c>
      <c r="E52" t="s">
        <v>15</v>
      </c>
      <c r="H52" s="46">
        <v>39820</v>
      </c>
      <c r="I52" s="47">
        <v>0.52392361111111108</v>
      </c>
      <c r="J52">
        <v>62</v>
      </c>
      <c r="K52" t="s">
        <v>16</v>
      </c>
      <c r="N52" t="s">
        <v>12</v>
      </c>
      <c r="R52" s="46">
        <v>39791</v>
      </c>
      <c r="S52" s="47">
        <v>0.64629629629629626</v>
      </c>
      <c r="T52" t="s">
        <v>73</v>
      </c>
      <c r="V52" s="46">
        <v>39802</v>
      </c>
      <c r="W52" s="47">
        <v>0.72790509259259262</v>
      </c>
      <c r="Y52" s="46">
        <v>39795</v>
      </c>
      <c r="Z52" s="47">
        <v>0.44761574074074079</v>
      </c>
    </row>
    <row r="53" spans="2:26">
      <c r="B53" s="46">
        <v>39876</v>
      </c>
      <c r="C53" s="47">
        <v>0.77479166666666666</v>
      </c>
      <c r="D53">
        <v>24</v>
      </c>
      <c r="E53" t="s">
        <v>15</v>
      </c>
      <c r="H53" s="46">
        <v>39820</v>
      </c>
      <c r="I53" s="47">
        <v>0.52488425925925919</v>
      </c>
      <c r="J53">
        <v>62</v>
      </c>
      <c r="K53" t="s">
        <v>15</v>
      </c>
      <c r="O53" t="s">
        <v>12</v>
      </c>
      <c r="R53" s="46">
        <v>39791</v>
      </c>
      <c r="S53" s="47">
        <v>0.6463078703703703</v>
      </c>
      <c r="T53" t="s">
        <v>73</v>
      </c>
      <c r="V53" s="46">
        <v>39802</v>
      </c>
      <c r="W53" s="47">
        <v>0.73891203703703701</v>
      </c>
      <c r="Y53" s="46">
        <v>39795</v>
      </c>
      <c r="Z53" s="47">
        <v>0.5939699074074074</v>
      </c>
    </row>
    <row r="54" spans="2:26">
      <c r="B54" s="46">
        <v>39878</v>
      </c>
      <c r="C54" s="47">
        <v>0.85609953703703701</v>
      </c>
      <c r="D54">
        <v>26</v>
      </c>
      <c r="E54" t="s">
        <v>15</v>
      </c>
      <c r="H54" s="46">
        <v>39821</v>
      </c>
      <c r="I54" s="47">
        <v>0.56503472222222217</v>
      </c>
      <c r="J54">
        <v>22</v>
      </c>
      <c r="K54" t="s">
        <v>16</v>
      </c>
      <c r="O54" t="s">
        <v>12</v>
      </c>
      <c r="R54" s="46">
        <v>39791</v>
      </c>
      <c r="S54" s="47">
        <v>0.64704861111111112</v>
      </c>
      <c r="T54" t="s">
        <v>66</v>
      </c>
      <c r="V54" s="46">
        <v>39804</v>
      </c>
      <c r="W54" s="47">
        <v>0.39268518518518519</v>
      </c>
      <c r="Y54" s="46">
        <v>39795</v>
      </c>
      <c r="Z54" s="47">
        <v>0.63487268518518525</v>
      </c>
    </row>
    <row r="55" spans="2:26">
      <c r="B55" s="46">
        <v>39882</v>
      </c>
      <c r="C55" s="47">
        <v>0.69644675925925925</v>
      </c>
      <c r="D55">
        <v>32</v>
      </c>
      <c r="E55" t="s">
        <v>16</v>
      </c>
      <c r="H55" s="46">
        <v>39823</v>
      </c>
      <c r="I55" s="47">
        <v>0.82774305555555561</v>
      </c>
      <c r="J55">
        <v>30</v>
      </c>
      <c r="K55" t="s">
        <v>15</v>
      </c>
      <c r="O55" t="s">
        <v>12</v>
      </c>
      <c r="R55" s="46">
        <v>39791</v>
      </c>
      <c r="S55" s="47">
        <v>0.65063657407407405</v>
      </c>
      <c r="T55" t="s">
        <v>73</v>
      </c>
      <c r="V55" s="46">
        <v>39804</v>
      </c>
      <c r="W55" s="47">
        <v>0.71663194444444445</v>
      </c>
      <c r="Y55" s="46">
        <v>39795</v>
      </c>
      <c r="Z55" s="47">
        <v>0.73695601851851855</v>
      </c>
    </row>
    <row r="56" spans="2:26">
      <c r="B56" s="46">
        <v>39882</v>
      </c>
      <c r="C56" s="47">
        <v>0.38598379629629626</v>
      </c>
      <c r="D56">
        <v>9</v>
      </c>
      <c r="E56" t="s">
        <v>16</v>
      </c>
      <c r="H56" s="46">
        <v>39823</v>
      </c>
      <c r="I56" s="47">
        <v>0.83484953703703713</v>
      </c>
      <c r="J56">
        <v>46</v>
      </c>
      <c r="K56" t="s">
        <v>15</v>
      </c>
      <c r="O56" t="s">
        <v>12</v>
      </c>
      <c r="R56" s="46">
        <v>39791</v>
      </c>
      <c r="S56" s="47">
        <v>0.6506481481481482</v>
      </c>
      <c r="T56" t="s">
        <v>73</v>
      </c>
      <c r="V56" s="46">
        <v>39804</v>
      </c>
      <c r="W56" s="47">
        <v>0.80199074074074073</v>
      </c>
      <c r="Y56" s="46">
        <v>39795</v>
      </c>
      <c r="Z56" s="47">
        <v>0.78121527777777777</v>
      </c>
    </row>
    <row r="57" spans="2:26">
      <c r="B57" s="46">
        <v>39883</v>
      </c>
      <c r="C57" s="47">
        <v>0.47670138888888891</v>
      </c>
      <c r="D57">
        <v>165</v>
      </c>
      <c r="E57" t="s">
        <v>15</v>
      </c>
      <c r="H57" s="46">
        <v>39823</v>
      </c>
      <c r="I57" s="47">
        <v>0.83701388888888895</v>
      </c>
      <c r="J57">
        <v>42</v>
      </c>
      <c r="K57" t="s">
        <v>15</v>
      </c>
      <c r="O57" t="s">
        <v>12</v>
      </c>
      <c r="R57" s="46">
        <v>39791</v>
      </c>
      <c r="S57" s="47">
        <v>0.65115740740740746</v>
      </c>
      <c r="T57" t="s">
        <v>66</v>
      </c>
      <c r="V57" s="46">
        <v>39804</v>
      </c>
      <c r="W57" s="47">
        <v>0.87061342592592583</v>
      </c>
      <c r="Y57" s="46">
        <v>39795</v>
      </c>
      <c r="Z57" s="47">
        <v>0.78690972222222222</v>
      </c>
    </row>
    <row r="58" spans="2:26">
      <c r="B58" s="46">
        <v>39883</v>
      </c>
      <c r="C58" s="47">
        <v>0.65164351851851854</v>
      </c>
      <c r="D58">
        <v>74</v>
      </c>
      <c r="E58" t="s">
        <v>15</v>
      </c>
      <c r="H58" s="46">
        <v>39825</v>
      </c>
      <c r="I58" s="47">
        <v>0.38817129629629626</v>
      </c>
      <c r="J58">
        <v>19</v>
      </c>
      <c r="K58" t="s">
        <v>16</v>
      </c>
      <c r="O58" t="s">
        <v>12</v>
      </c>
      <c r="R58" s="46">
        <v>39791</v>
      </c>
      <c r="S58" s="47">
        <v>0.65812499999999996</v>
      </c>
      <c r="T58" t="s">
        <v>73</v>
      </c>
      <c r="V58" s="46">
        <v>39804</v>
      </c>
      <c r="W58" s="47">
        <v>0.87385416666666671</v>
      </c>
      <c r="Y58" s="46">
        <v>39795</v>
      </c>
      <c r="Z58" s="47">
        <v>0.94699074074074074</v>
      </c>
    </row>
    <row r="59" spans="2:26">
      <c r="B59" s="46">
        <v>39885</v>
      </c>
      <c r="C59" s="47">
        <v>0.79512731481481491</v>
      </c>
      <c r="D59">
        <v>38</v>
      </c>
      <c r="E59" t="s">
        <v>15</v>
      </c>
      <c r="H59" s="46">
        <v>39825</v>
      </c>
      <c r="I59" s="47">
        <v>0.55478009259259264</v>
      </c>
      <c r="J59">
        <v>194</v>
      </c>
      <c r="K59" t="s">
        <v>15</v>
      </c>
      <c r="O59" t="s">
        <v>12</v>
      </c>
      <c r="R59" s="46">
        <v>39791</v>
      </c>
      <c r="S59" s="47">
        <v>0.65813657407407411</v>
      </c>
      <c r="T59" t="s">
        <v>73</v>
      </c>
      <c r="V59" s="46">
        <v>39805</v>
      </c>
      <c r="W59" s="47">
        <v>0.43770833333333337</v>
      </c>
      <c r="Y59" s="46">
        <v>39795</v>
      </c>
      <c r="Z59" s="47">
        <v>0.95435185185185178</v>
      </c>
    </row>
    <row r="60" spans="2:26">
      <c r="B60" s="46">
        <v>39889</v>
      </c>
      <c r="C60" s="47">
        <v>0.38765046296296296</v>
      </c>
      <c r="D60">
        <v>30</v>
      </c>
      <c r="E60" t="s">
        <v>15</v>
      </c>
      <c r="H60" s="46">
        <v>39826</v>
      </c>
      <c r="I60" s="47">
        <v>0.61810185185185185</v>
      </c>
      <c r="J60">
        <v>28</v>
      </c>
      <c r="K60" t="s">
        <v>16</v>
      </c>
      <c r="O60" t="s">
        <v>12</v>
      </c>
      <c r="R60" s="46">
        <v>39791</v>
      </c>
      <c r="S60" s="47">
        <v>0.72050925925925924</v>
      </c>
      <c r="T60" t="s">
        <v>73</v>
      </c>
      <c r="V60" s="46">
        <v>39806</v>
      </c>
      <c r="W60" s="47">
        <v>0.3941087962962963</v>
      </c>
      <c r="Y60" s="46">
        <v>39795</v>
      </c>
      <c r="Z60" s="47">
        <v>0.9569212962962963</v>
      </c>
    </row>
    <row r="61" spans="2:26">
      <c r="B61" s="46">
        <v>39889</v>
      </c>
      <c r="C61" s="47">
        <v>0.44526620370370368</v>
      </c>
      <c r="D61">
        <v>51</v>
      </c>
      <c r="E61" t="s">
        <v>15</v>
      </c>
      <c r="H61" s="46">
        <v>39826</v>
      </c>
      <c r="I61" s="47">
        <v>0.61872685185185183</v>
      </c>
      <c r="J61">
        <v>90</v>
      </c>
      <c r="K61" t="s">
        <v>15</v>
      </c>
      <c r="N61" t="s">
        <v>12</v>
      </c>
      <c r="R61" s="46">
        <v>39791</v>
      </c>
      <c r="S61" s="47">
        <v>0.72052083333333339</v>
      </c>
      <c r="T61" t="s">
        <v>73</v>
      </c>
      <c r="V61" s="46">
        <v>39806</v>
      </c>
      <c r="W61" s="47">
        <v>0.39417824074074076</v>
      </c>
      <c r="Y61" s="46">
        <v>39795</v>
      </c>
      <c r="Z61" s="47">
        <v>0.96190972222222226</v>
      </c>
    </row>
    <row r="62" spans="2:26">
      <c r="B62" s="46">
        <v>39889</v>
      </c>
      <c r="C62" s="47">
        <v>0.68980324074074073</v>
      </c>
      <c r="D62">
        <v>43</v>
      </c>
      <c r="E62" t="s">
        <v>15</v>
      </c>
      <c r="H62" s="46">
        <v>39832</v>
      </c>
      <c r="I62" s="47">
        <v>0.56208333333333338</v>
      </c>
      <c r="J62">
        <v>149</v>
      </c>
      <c r="K62" t="s">
        <v>15</v>
      </c>
      <c r="O62" t="s">
        <v>12</v>
      </c>
      <c r="R62" s="46">
        <v>39791</v>
      </c>
      <c r="S62" s="47">
        <v>0.72510416666666666</v>
      </c>
      <c r="T62" t="s">
        <v>73</v>
      </c>
      <c r="V62" s="46">
        <v>39806</v>
      </c>
      <c r="W62" s="47">
        <v>0.40628472222222217</v>
      </c>
      <c r="Y62" s="46">
        <v>39796</v>
      </c>
      <c r="Z62" s="47">
        <v>1.8842592592592591E-2</v>
      </c>
    </row>
    <row r="63" spans="2:26">
      <c r="B63" s="46">
        <v>39890</v>
      </c>
      <c r="C63" s="47">
        <v>0.55857638888888894</v>
      </c>
      <c r="D63">
        <v>79</v>
      </c>
      <c r="E63" t="s">
        <v>15</v>
      </c>
      <c r="H63" s="46">
        <v>39833</v>
      </c>
      <c r="I63" s="47">
        <v>0.65424768518518517</v>
      </c>
      <c r="J63">
        <v>27</v>
      </c>
      <c r="K63" t="s">
        <v>15</v>
      </c>
      <c r="N63" t="s">
        <v>12</v>
      </c>
      <c r="R63" s="46">
        <v>39791</v>
      </c>
      <c r="S63" s="47">
        <v>0.72511574074074081</v>
      </c>
      <c r="T63" t="s">
        <v>73</v>
      </c>
      <c r="V63" s="46">
        <v>39806</v>
      </c>
      <c r="W63" s="47">
        <v>0.4682291666666667</v>
      </c>
      <c r="Y63" s="46">
        <v>39797</v>
      </c>
      <c r="Z63" s="47">
        <v>0.52689814814814817</v>
      </c>
    </row>
    <row r="64" spans="2:26">
      <c r="B64" s="46">
        <v>39890</v>
      </c>
      <c r="C64" s="47">
        <v>0.68585648148148148</v>
      </c>
      <c r="D64">
        <v>19</v>
      </c>
      <c r="E64" t="s">
        <v>15</v>
      </c>
      <c r="H64" s="46">
        <v>39834</v>
      </c>
      <c r="I64" s="47">
        <v>0.62458333333333338</v>
      </c>
      <c r="J64">
        <v>58</v>
      </c>
      <c r="K64" t="s">
        <v>15</v>
      </c>
      <c r="M64" t="s">
        <v>12</v>
      </c>
      <c r="R64" s="46">
        <v>39791</v>
      </c>
      <c r="S64" s="47">
        <v>0.7254976851851852</v>
      </c>
      <c r="T64" t="s">
        <v>65</v>
      </c>
      <c r="V64" s="46">
        <v>39806</v>
      </c>
      <c r="W64" s="47">
        <v>0.64657407407407408</v>
      </c>
      <c r="Y64" s="46">
        <v>39797</v>
      </c>
      <c r="Z64" s="47">
        <v>0.53173611111111108</v>
      </c>
    </row>
    <row r="65" spans="2:26">
      <c r="B65" s="46">
        <v>39890</v>
      </c>
      <c r="C65" s="47">
        <v>0.69503472222222218</v>
      </c>
      <c r="D65">
        <v>186</v>
      </c>
      <c r="E65" t="s">
        <v>16</v>
      </c>
      <c r="H65" s="46">
        <v>39834</v>
      </c>
      <c r="I65" s="47">
        <v>0.75423611111111111</v>
      </c>
      <c r="J65">
        <v>45</v>
      </c>
      <c r="K65" t="s">
        <v>15</v>
      </c>
      <c r="O65" t="s">
        <v>12</v>
      </c>
      <c r="R65" s="46">
        <v>39791</v>
      </c>
      <c r="S65" s="47">
        <v>0.72576388888888888</v>
      </c>
      <c r="T65" t="s">
        <v>67</v>
      </c>
      <c r="V65" s="46">
        <v>39806</v>
      </c>
      <c r="W65" s="47">
        <v>0.85636574074074068</v>
      </c>
      <c r="Y65" s="46">
        <v>39797</v>
      </c>
      <c r="Z65" s="47">
        <v>0.57893518518518516</v>
      </c>
    </row>
    <row r="66" spans="2:26">
      <c r="B66" s="46">
        <v>39890</v>
      </c>
      <c r="C66" s="47">
        <v>0.42952546296296296</v>
      </c>
      <c r="D66">
        <v>86</v>
      </c>
      <c r="E66" t="s">
        <v>15</v>
      </c>
      <c r="H66" s="46">
        <v>39835</v>
      </c>
      <c r="I66" s="47">
        <v>0.54475694444444445</v>
      </c>
      <c r="J66">
        <v>135</v>
      </c>
      <c r="K66" t="s">
        <v>15</v>
      </c>
      <c r="O66" t="s">
        <v>12</v>
      </c>
      <c r="R66" s="46">
        <v>39791</v>
      </c>
      <c r="S66" s="47">
        <v>0.72591435185185194</v>
      </c>
      <c r="T66" t="s">
        <v>69</v>
      </c>
      <c r="V66" s="46">
        <v>39807</v>
      </c>
      <c r="W66" s="47">
        <v>0.65077546296296296</v>
      </c>
      <c r="Y66" s="46">
        <v>39797</v>
      </c>
      <c r="Z66" s="47">
        <v>0.58251157407407406</v>
      </c>
    </row>
    <row r="67" spans="2:26">
      <c r="B67" s="46">
        <v>39890</v>
      </c>
      <c r="C67" s="47">
        <v>0.56670138888888888</v>
      </c>
      <c r="D67">
        <v>125</v>
      </c>
      <c r="E67" t="s">
        <v>15</v>
      </c>
      <c r="H67" s="46">
        <v>39838</v>
      </c>
      <c r="I67" s="47">
        <v>0.48061342592592587</v>
      </c>
      <c r="J67">
        <v>38</v>
      </c>
      <c r="K67" t="s">
        <v>15</v>
      </c>
      <c r="O67" t="s">
        <v>12</v>
      </c>
      <c r="R67" s="46">
        <v>39792</v>
      </c>
      <c r="S67" s="47">
        <v>0.40134259259259258</v>
      </c>
      <c r="T67" t="s">
        <v>73</v>
      </c>
      <c r="V67" s="46">
        <v>39808</v>
      </c>
      <c r="W67" s="47">
        <v>0.49805555555555553</v>
      </c>
      <c r="Y67" s="46">
        <v>39797</v>
      </c>
      <c r="Z67" s="47">
        <v>0.70145833333333341</v>
      </c>
    </row>
    <row r="68" spans="2:26">
      <c r="B68" s="46">
        <v>39890</v>
      </c>
      <c r="C68" s="47">
        <v>0.67177083333333332</v>
      </c>
      <c r="D68">
        <v>142</v>
      </c>
      <c r="E68" t="s">
        <v>15</v>
      </c>
      <c r="H68" s="46">
        <v>39838</v>
      </c>
      <c r="I68" s="47">
        <v>0.48479166666666668</v>
      </c>
      <c r="J68">
        <v>23</v>
      </c>
      <c r="K68" t="s">
        <v>15</v>
      </c>
      <c r="M68" t="s">
        <v>12</v>
      </c>
      <c r="R68" s="46">
        <v>39792</v>
      </c>
      <c r="S68" s="47">
        <v>0.40134259259259258</v>
      </c>
      <c r="T68" t="s">
        <v>73</v>
      </c>
      <c r="V68" s="46">
        <v>39810</v>
      </c>
      <c r="W68" s="47">
        <v>0.45317129629629632</v>
      </c>
      <c r="Y68" s="46">
        <v>39797</v>
      </c>
      <c r="Z68" s="47">
        <v>0.70710648148148147</v>
      </c>
    </row>
    <row r="69" spans="2:26">
      <c r="B69" s="46">
        <v>39890</v>
      </c>
      <c r="C69" s="47">
        <v>0.6877199074074074</v>
      </c>
      <c r="D69">
        <v>24</v>
      </c>
      <c r="E69" t="s">
        <v>15</v>
      </c>
      <c r="H69" s="46">
        <v>39838</v>
      </c>
      <c r="I69" s="47">
        <v>0.54827546296296303</v>
      </c>
      <c r="J69">
        <v>63</v>
      </c>
      <c r="K69" t="s">
        <v>16</v>
      </c>
      <c r="N69" t="s">
        <v>12</v>
      </c>
      <c r="R69" s="46">
        <v>39792</v>
      </c>
      <c r="S69" s="47">
        <v>0.40207175925925925</v>
      </c>
      <c r="T69" t="s">
        <v>65</v>
      </c>
      <c r="V69" s="46">
        <v>39810</v>
      </c>
      <c r="W69" s="47">
        <v>0.75467592592592592</v>
      </c>
      <c r="Y69" s="46">
        <v>39797</v>
      </c>
      <c r="Z69" s="47">
        <v>0.71030092592592586</v>
      </c>
    </row>
    <row r="70" spans="2:26">
      <c r="B70" s="46">
        <v>39894</v>
      </c>
      <c r="C70" s="47">
        <v>0.81917824074074075</v>
      </c>
      <c r="D70">
        <v>57</v>
      </c>
      <c r="E70" t="s">
        <v>15</v>
      </c>
      <c r="H70" s="46">
        <v>39838</v>
      </c>
      <c r="I70" s="47">
        <v>0.55531249999999999</v>
      </c>
      <c r="J70">
        <v>127</v>
      </c>
      <c r="K70" t="s">
        <v>15</v>
      </c>
      <c r="N70" t="s">
        <v>12</v>
      </c>
      <c r="R70" s="46">
        <v>39792</v>
      </c>
      <c r="S70" s="47">
        <v>0.4022337962962963</v>
      </c>
      <c r="T70" t="s">
        <v>67</v>
      </c>
      <c r="V70" s="46">
        <v>39810</v>
      </c>
      <c r="W70" s="47">
        <v>0.76004629629629628</v>
      </c>
      <c r="Y70" s="46">
        <v>39797</v>
      </c>
      <c r="Z70" s="47">
        <v>0.71333333333333337</v>
      </c>
    </row>
    <row r="71" spans="2:26">
      <c r="B71" s="46">
        <v>39894</v>
      </c>
      <c r="C71" s="47">
        <v>0.94171296296296303</v>
      </c>
      <c r="D71">
        <v>118</v>
      </c>
      <c r="E71" t="s">
        <v>15</v>
      </c>
      <c r="H71" s="46">
        <v>39839</v>
      </c>
      <c r="I71" s="47">
        <v>0.42493055555555559</v>
      </c>
      <c r="J71">
        <v>11</v>
      </c>
      <c r="K71" t="s">
        <v>16</v>
      </c>
      <c r="M71" t="s">
        <v>12</v>
      </c>
      <c r="R71" s="46">
        <v>39792</v>
      </c>
      <c r="S71" s="47">
        <v>0.40274305555555556</v>
      </c>
      <c r="T71" t="s">
        <v>66</v>
      </c>
      <c r="V71" s="46">
        <v>39810</v>
      </c>
      <c r="W71" s="47">
        <v>0.9310532407407407</v>
      </c>
      <c r="Y71" s="46">
        <v>39797</v>
      </c>
      <c r="Z71" s="47">
        <v>0.73533564814814811</v>
      </c>
    </row>
    <row r="72" spans="2:26">
      <c r="B72" s="46">
        <v>39898</v>
      </c>
      <c r="C72" s="47">
        <v>0.72960648148148144</v>
      </c>
      <c r="D72">
        <v>42</v>
      </c>
      <c r="E72" t="s">
        <v>15</v>
      </c>
      <c r="H72" s="46">
        <v>39839</v>
      </c>
      <c r="I72" s="47">
        <v>0.46968750000000004</v>
      </c>
      <c r="J72">
        <v>23</v>
      </c>
      <c r="K72" t="s">
        <v>15</v>
      </c>
      <c r="N72" t="s">
        <v>12</v>
      </c>
      <c r="R72" s="46">
        <v>39792</v>
      </c>
      <c r="S72" s="47">
        <v>0.79975694444444445</v>
      </c>
      <c r="T72" t="s">
        <v>73</v>
      </c>
      <c r="V72" s="46">
        <v>39811</v>
      </c>
      <c r="W72" s="47">
        <v>0.55666666666666664</v>
      </c>
      <c r="Y72" s="46">
        <v>39797</v>
      </c>
      <c r="Z72" s="47">
        <v>0.81506944444444451</v>
      </c>
    </row>
    <row r="73" spans="2:26">
      <c r="B73" s="46">
        <v>39899</v>
      </c>
      <c r="C73" s="47">
        <v>0.43108796296296298</v>
      </c>
      <c r="D73">
        <v>120</v>
      </c>
      <c r="E73" t="s">
        <v>15</v>
      </c>
      <c r="H73" s="46">
        <v>39840</v>
      </c>
      <c r="I73" s="47">
        <v>0.38160879629629635</v>
      </c>
      <c r="J73">
        <v>68</v>
      </c>
      <c r="K73" t="s">
        <v>15</v>
      </c>
      <c r="N73" t="s">
        <v>12</v>
      </c>
      <c r="R73" s="46">
        <v>39792</v>
      </c>
      <c r="S73" s="47">
        <v>0.79975694444444445</v>
      </c>
      <c r="T73" t="s">
        <v>73</v>
      </c>
      <c r="V73" s="46">
        <v>39811</v>
      </c>
      <c r="W73" s="47">
        <v>0.57033564814814819</v>
      </c>
      <c r="Y73" s="46">
        <v>39797</v>
      </c>
      <c r="Z73" s="47">
        <v>0.86103009259259267</v>
      </c>
    </row>
    <row r="74" spans="2:26">
      <c r="B74" s="46">
        <v>39899</v>
      </c>
      <c r="C74" s="47">
        <v>0.47172453703703704</v>
      </c>
      <c r="D74">
        <v>83</v>
      </c>
      <c r="E74" t="s">
        <v>15</v>
      </c>
      <c r="H74" s="46">
        <v>39840</v>
      </c>
      <c r="I74" s="47">
        <v>0.42313657407407407</v>
      </c>
      <c r="J74">
        <v>19</v>
      </c>
      <c r="K74" t="s">
        <v>15</v>
      </c>
      <c r="O74" t="s">
        <v>12</v>
      </c>
      <c r="R74" s="46">
        <v>39793</v>
      </c>
      <c r="S74" s="47">
        <v>0.35745370370370372</v>
      </c>
      <c r="T74" t="s">
        <v>73</v>
      </c>
      <c r="V74" s="46">
        <v>39811</v>
      </c>
      <c r="W74" s="47">
        <v>0.60250000000000004</v>
      </c>
      <c r="Y74" s="46">
        <v>39798</v>
      </c>
      <c r="Z74" s="47">
        <v>0.51391203703703703</v>
      </c>
    </row>
    <row r="75" spans="2:26">
      <c r="B75" s="46">
        <v>39899</v>
      </c>
      <c r="C75" s="47">
        <v>0.63358796296296294</v>
      </c>
      <c r="D75">
        <v>6</v>
      </c>
      <c r="E75" t="s">
        <v>16</v>
      </c>
      <c r="H75" s="46">
        <v>39840</v>
      </c>
      <c r="I75" s="47">
        <v>0.53878472222222229</v>
      </c>
      <c r="J75">
        <v>179</v>
      </c>
      <c r="K75" t="s">
        <v>15</v>
      </c>
      <c r="O75" t="s">
        <v>12</v>
      </c>
      <c r="R75" s="46">
        <v>39793</v>
      </c>
      <c r="S75" s="47">
        <v>0.35746527777777781</v>
      </c>
      <c r="T75" t="s">
        <v>73</v>
      </c>
      <c r="V75" s="46">
        <v>39811</v>
      </c>
      <c r="W75" s="47">
        <v>0.92349537037037033</v>
      </c>
      <c r="Y75" s="46">
        <v>39798</v>
      </c>
      <c r="Z75" s="47">
        <v>0.52211805555555557</v>
      </c>
    </row>
    <row r="76" spans="2:26">
      <c r="B76" s="46">
        <v>39899</v>
      </c>
      <c r="C76" s="47">
        <v>0.63395833333333329</v>
      </c>
      <c r="D76">
        <v>217</v>
      </c>
      <c r="E76" t="s">
        <v>15</v>
      </c>
      <c r="H76" s="46">
        <v>39842</v>
      </c>
      <c r="I76" s="47">
        <v>0.75664351851851841</v>
      </c>
      <c r="J76">
        <v>57</v>
      </c>
      <c r="K76" t="s">
        <v>15</v>
      </c>
      <c r="O76" t="s">
        <v>12</v>
      </c>
      <c r="R76" s="46">
        <v>39793</v>
      </c>
      <c r="S76" s="47">
        <v>0.35782407407407407</v>
      </c>
      <c r="T76" t="s">
        <v>67</v>
      </c>
      <c r="V76" s="46">
        <v>39812</v>
      </c>
      <c r="W76" s="47">
        <v>0.58004629629629634</v>
      </c>
      <c r="Y76" s="46">
        <v>39798</v>
      </c>
      <c r="Z76" s="47">
        <v>0.53125</v>
      </c>
    </row>
    <row r="77" spans="2:26">
      <c r="B77" s="46">
        <v>39900</v>
      </c>
      <c r="C77" s="47">
        <v>0.30896990740740743</v>
      </c>
      <c r="D77">
        <v>42</v>
      </c>
      <c r="E77" t="s">
        <v>15</v>
      </c>
      <c r="H77" s="46">
        <v>39843</v>
      </c>
      <c r="I77" s="47">
        <v>0.5395833333333333</v>
      </c>
      <c r="J77">
        <v>106</v>
      </c>
      <c r="K77" t="s">
        <v>15</v>
      </c>
      <c r="O77" t="s">
        <v>12</v>
      </c>
      <c r="R77" s="46">
        <v>39793</v>
      </c>
      <c r="S77" s="47">
        <v>0.35796296296296298</v>
      </c>
      <c r="T77" t="s">
        <v>65</v>
      </c>
      <c r="V77" s="46">
        <v>39812</v>
      </c>
      <c r="W77" s="47">
        <v>0.61037037037037034</v>
      </c>
      <c r="Y77" s="46">
        <v>39798</v>
      </c>
      <c r="Z77" s="47">
        <v>0.62185185185185188</v>
      </c>
    </row>
    <row r="78" spans="2:26">
      <c r="B78" s="46">
        <v>39900</v>
      </c>
      <c r="C78" s="47">
        <v>0.46385416666666668</v>
      </c>
      <c r="D78">
        <v>45</v>
      </c>
      <c r="E78" t="s">
        <v>15</v>
      </c>
      <c r="H78" s="46">
        <v>39847</v>
      </c>
      <c r="I78" s="47">
        <v>0.67594907407407412</v>
      </c>
      <c r="J78">
        <v>41</v>
      </c>
      <c r="K78" t="s">
        <v>15</v>
      </c>
      <c r="O78" t="s">
        <v>12</v>
      </c>
      <c r="R78" s="46">
        <v>39793</v>
      </c>
      <c r="S78" s="47">
        <v>0.49885416666666665</v>
      </c>
      <c r="T78" t="s">
        <v>66</v>
      </c>
      <c r="V78" s="46">
        <v>39812</v>
      </c>
      <c r="W78" s="47">
        <v>0.98546296296296287</v>
      </c>
      <c r="Y78" s="46">
        <v>39799</v>
      </c>
      <c r="Z78" s="47">
        <v>0.48981481481481487</v>
      </c>
    </row>
    <row r="79" spans="2:26">
      <c r="H79" s="46">
        <v>39847</v>
      </c>
      <c r="I79" s="47">
        <v>0.80701388888888881</v>
      </c>
      <c r="J79">
        <v>121</v>
      </c>
      <c r="K79" t="s">
        <v>15</v>
      </c>
      <c r="O79" t="s">
        <v>12</v>
      </c>
      <c r="R79" s="46">
        <v>39793</v>
      </c>
      <c r="S79" s="47">
        <v>0.5053009259259259</v>
      </c>
      <c r="T79" t="s">
        <v>73</v>
      </c>
      <c r="V79" s="46">
        <v>39813</v>
      </c>
      <c r="W79" s="47">
        <v>0.49237268518518523</v>
      </c>
      <c r="Y79" s="46">
        <v>39801</v>
      </c>
      <c r="Z79" s="47">
        <v>0.58928240740740734</v>
      </c>
    </row>
    <row r="80" spans="2:26">
      <c r="H80" s="46">
        <v>39848</v>
      </c>
      <c r="I80" s="47">
        <v>0.37423611111111116</v>
      </c>
      <c r="J80">
        <v>123</v>
      </c>
      <c r="K80" t="s">
        <v>15</v>
      </c>
      <c r="O80" t="s">
        <v>12</v>
      </c>
      <c r="R80" s="46">
        <v>39793</v>
      </c>
      <c r="S80" s="47">
        <v>0.5053009259259259</v>
      </c>
      <c r="T80" t="s">
        <v>73</v>
      </c>
      <c r="V80" s="46">
        <v>39813</v>
      </c>
      <c r="W80" s="47">
        <v>0.77417824074074071</v>
      </c>
      <c r="Y80" s="46">
        <v>39801</v>
      </c>
      <c r="Z80" s="47">
        <v>0.63569444444444445</v>
      </c>
    </row>
    <row r="81" spans="8:26">
      <c r="H81" s="46">
        <v>39848</v>
      </c>
      <c r="I81" s="47">
        <v>0.5519560185185185</v>
      </c>
      <c r="J81">
        <v>61</v>
      </c>
      <c r="K81" t="s">
        <v>15</v>
      </c>
      <c r="O81" t="s">
        <v>12</v>
      </c>
      <c r="R81" s="46">
        <v>39793</v>
      </c>
      <c r="S81" s="47">
        <v>0.53258101851851858</v>
      </c>
      <c r="T81" t="s">
        <v>73</v>
      </c>
      <c r="V81" s="46">
        <v>39813</v>
      </c>
      <c r="W81" s="47">
        <v>0.93358796296296298</v>
      </c>
      <c r="Y81" s="46">
        <v>39801</v>
      </c>
      <c r="Z81" s="47">
        <v>0.66935185185185186</v>
      </c>
    </row>
    <row r="82" spans="8:26">
      <c r="H82" s="46">
        <v>39849</v>
      </c>
      <c r="I82" s="47">
        <v>0.54494212962962962</v>
      </c>
      <c r="J82">
        <v>22</v>
      </c>
      <c r="K82" t="s">
        <v>15</v>
      </c>
      <c r="O82" t="s">
        <v>12</v>
      </c>
      <c r="R82" s="46">
        <v>39793</v>
      </c>
      <c r="S82" s="47">
        <v>0.53259259259259262</v>
      </c>
      <c r="T82" t="s">
        <v>73</v>
      </c>
      <c r="V82" s="46">
        <v>39813</v>
      </c>
      <c r="W82" s="47">
        <v>0.94127314814814811</v>
      </c>
      <c r="Y82" s="46">
        <v>39802</v>
      </c>
      <c r="Z82" s="47">
        <v>0.43979166666666664</v>
      </c>
    </row>
    <row r="83" spans="8:26">
      <c r="H83" s="46">
        <v>39850</v>
      </c>
      <c r="I83" s="47">
        <v>0.68586805555555552</v>
      </c>
      <c r="J83">
        <v>212</v>
      </c>
      <c r="K83" t="s">
        <v>15</v>
      </c>
      <c r="O83" t="s">
        <v>12</v>
      </c>
      <c r="R83" s="46">
        <v>39793</v>
      </c>
      <c r="S83" s="47">
        <v>0.54391203703703705</v>
      </c>
      <c r="T83" t="s">
        <v>73</v>
      </c>
      <c r="V83" s="46">
        <v>39813</v>
      </c>
      <c r="W83" s="47">
        <v>0.94673611111111111</v>
      </c>
      <c r="Y83" s="46">
        <v>39802</v>
      </c>
      <c r="Z83" s="47">
        <v>0.72984953703703714</v>
      </c>
    </row>
    <row r="84" spans="8:26">
      <c r="H84" s="46">
        <v>39854</v>
      </c>
      <c r="I84" s="47">
        <v>0.65606481481481482</v>
      </c>
      <c r="J84">
        <v>68</v>
      </c>
      <c r="K84" t="s">
        <v>15</v>
      </c>
      <c r="O84" t="s">
        <v>12</v>
      </c>
      <c r="R84" s="46">
        <v>39793</v>
      </c>
      <c r="S84" s="47">
        <v>0.54391203703703705</v>
      </c>
      <c r="T84" t="s">
        <v>73</v>
      </c>
      <c r="V84" s="46">
        <v>39813</v>
      </c>
      <c r="W84" s="47">
        <v>0.95552083333333337</v>
      </c>
      <c r="Y84" s="46">
        <v>39802</v>
      </c>
      <c r="Z84" s="47">
        <v>0.73765046296296299</v>
      </c>
    </row>
    <row r="85" spans="8:26">
      <c r="H85" s="46">
        <v>39854</v>
      </c>
      <c r="I85" s="47">
        <v>0.6677777777777778</v>
      </c>
      <c r="J85">
        <v>158</v>
      </c>
      <c r="K85" t="s">
        <v>15</v>
      </c>
      <c r="M85" t="s">
        <v>12</v>
      </c>
      <c r="R85" s="46">
        <v>39793</v>
      </c>
      <c r="S85" s="47">
        <v>0.96277777777777773</v>
      </c>
      <c r="T85" t="s">
        <v>65</v>
      </c>
      <c r="V85" s="46">
        <v>39815</v>
      </c>
      <c r="W85" s="47">
        <v>0.76315972222222228</v>
      </c>
      <c r="Y85" s="46">
        <v>39804</v>
      </c>
      <c r="Z85" s="47">
        <v>0.38306712962962958</v>
      </c>
    </row>
    <row r="86" spans="8:26">
      <c r="H86" s="46">
        <v>39854</v>
      </c>
      <c r="I86" s="47">
        <v>0.72600694444444447</v>
      </c>
      <c r="J86">
        <v>25</v>
      </c>
      <c r="K86" t="s">
        <v>15</v>
      </c>
      <c r="O86" t="s">
        <v>12</v>
      </c>
      <c r="R86" s="46">
        <v>39793</v>
      </c>
      <c r="S86" s="47">
        <v>0.96293981481481483</v>
      </c>
      <c r="T86" t="s">
        <v>69</v>
      </c>
      <c r="V86" s="46">
        <v>39815</v>
      </c>
      <c r="W86" s="47">
        <v>0.79803240740740744</v>
      </c>
      <c r="Y86" s="46">
        <v>39804</v>
      </c>
      <c r="Z86" s="47">
        <v>0.39159722222222221</v>
      </c>
    </row>
    <row r="87" spans="8:26">
      <c r="H87" s="46">
        <v>39854</v>
      </c>
      <c r="I87" s="47">
        <v>0.77422453703703698</v>
      </c>
      <c r="J87">
        <v>130</v>
      </c>
      <c r="K87" t="s">
        <v>15</v>
      </c>
      <c r="N87" t="s">
        <v>12</v>
      </c>
      <c r="R87" s="46">
        <v>39793</v>
      </c>
      <c r="S87" s="47">
        <v>0.96358796296296301</v>
      </c>
      <c r="T87" t="s">
        <v>65</v>
      </c>
      <c r="V87" s="46">
        <v>39815</v>
      </c>
      <c r="W87" s="47">
        <v>0.79847222222222225</v>
      </c>
      <c r="Y87" s="46">
        <v>39804</v>
      </c>
      <c r="Z87" s="47">
        <v>0.40077546296296296</v>
      </c>
    </row>
    <row r="88" spans="8:26">
      <c r="H88" s="46">
        <v>39855</v>
      </c>
      <c r="I88" s="47">
        <v>0.54523148148148148</v>
      </c>
      <c r="J88">
        <v>23</v>
      </c>
      <c r="K88" t="s">
        <v>15</v>
      </c>
      <c r="O88" t="s">
        <v>12</v>
      </c>
      <c r="R88" s="46">
        <v>39793</v>
      </c>
      <c r="S88" s="47">
        <v>0.96781249999999996</v>
      </c>
      <c r="T88" t="s">
        <v>67</v>
      </c>
      <c r="V88" s="46">
        <v>39816</v>
      </c>
      <c r="W88" s="47">
        <v>0.50326388888888884</v>
      </c>
      <c r="Y88" s="46">
        <v>39804</v>
      </c>
      <c r="Z88" s="47">
        <v>0.41780092592592594</v>
      </c>
    </row>
    <row r="89" spans="8:26">
      <c r="H89" s="46">
        <v>39855</v>
      </c>
      <c r="I89" s="47">
        <v>0.60966435185185186</v>
      </c>
      <c r="J89">
        <v>94</v>
      </c>
      <c r="K89" t="s">
        <v>16</v>
      </c>
      <c r="N89" t="s">
        <v>12</v>
      </c>
      <c r="R89" s="46">
        <v>39794</v>
      </c>
      <c r="S89" s="47">
        <v>0.49354166666666671</v>
      </c>
      <c r="T89" t="s">
        <v>67</v>
      </c>
      <c r="V89" s="46">
        <v>39816</v>
      </c>
      <c r="W89" s="47">
        <v>0.51517361111111104</v>
      </c>
      <c r="Y89" s="46">
        <v>39804</v>
      </c>
      <c r="Z89" s="47">
        <v>0.63924768518518515</v>
      </c>
    </row>
    <row r="90" spans="8:26">
      <c r="H90" s="46">
        <v>39855</v>
      </c>
      <c r="I90" s="47">
        <v>0.61098379629629629</v>
      </c>
      <c r="J90">
        <v>112</v>
      </c>
      <c r="K90" t="s">
        <v>15</v>
      </c>
      <c r="N90" t="s">
        <v>12</v>
      </c>
      <c r="R90" s="46">
        <v>39794</v>
      </c>
      <c r="S90" s="47">
        <v>0.51150462962962961</v>
      </c>
      <c r="T90" t="s">
        <v>73</v>
      </c>
      <c r="V90" s="46">
        <v>39816</v>
      </c>
      <c r="W90" s="47">
        <v>0.60765046296296299</v>
      </c>
      <c r="Y90" s="46">
        <v>39804</v>
      </c>
      <c r="Z90" s="47">
        <v>0.80270833333333336</v>
      </c>
    </row>
    <row r="91" spans="8:26">
      <c r="H91" s="46">
        <v>39855</v>
      </c>
      <c r="I91" s="47">
        <v>0.61246527777777782</v>
      </c>
      <c r="J91">
        <v>64</v>
      </c>
      <c r="K91" t="s">
        <v>15</v>
      </c>
      <c r="N91" t="s">
        <v>12</v>
      </c>
      <c r="R91" s="46">
        <v>39794</v>
      </c>
      <c r="S91" s="47">
        <v>0.51151620370370365</v>
      </c>
      <c r="T91" t="s">
        <v>73</v>
      </c>
      <c r="V91" s="46">
        <v>39816</v>
      </c>
      <c r="W91" s="47">
        <v>0.71842592592592591</v>
      </c>
      <c r="Y91" s="46">
        <v>39804</v>
      </c>
      <c r="Z91" s="47">
        <v>0.86709490740740736</v>
      </c>
    </row>
    <row r="92" spans="8:26">
      <c r="H92" s="46">
        <v>39855</v>
      </c>
      <c r="I92" s="47">
        <v>0.62968750000000007</v>
      </c>
      <c r="J92">
        <v>21</v>
      </c>
      <c r="K92" t="s">
        <v>15</v>
      </c>
      <c r="O92" t="s">
        <v>12</v>
      </c>
      <c r="R92" s="46">
        <v>39794</v>
      </c>
      <c r="S92" s="47">
        <v>0.51312499999999994</v>
      </c>
      <c r="T92" t="s">
        <v>73</v>
      </c>
      <c r="V92" s="46">
        <v>39817</v>
      </c>
      <c r="W92" s="47">
        <v>0.52798611111111116</v>
      </c>
      <c r="Y92" s="46">
        <v>39804</v>
      </c>
      <c r="Z92" s="47">
        <v>0.87143518518518526</v>
      </c>
    </row>
    <row r="93" spans="8:26">
      <c r="H93" s="46">
        <v>39855</v>
      </c>
      <c r="I93" s="47">
        <v>0.67640046296296286</v>
      </c>
      <c r="J93">
        <v>71</v>
      </c>
      <c r="K93" t="s">
        <v>15</v>
      </c>
      <c r="O93" t="s">
        <v>12</v>
      </c>
      <c r="R93" s="46">
        <v>39794</v>
      </c>
      <c r="S93" s="47">
        <v>0.51313657407407409</v>
      </c>
      <c r="T93" t="s">
        <v>73</v>
      </c>
      <c r="V93" s="46">
        <v>39817</v>
      </c>
      <c r="W93" s="47">
        <v>0.52871527777777783</v>
      </c>
      <c r="Y93" s="46">
        <v>39805</v>
      </c>
      <c r="Z93" s="47">
        <v>0.38672453703703707</v>
      </c>
    </row>
    <row r="94" spans="8:26">
      <c r="H94" s="46">
        <v>39856</v>
      </c>
      <c r="I94" s="47">
        <v>0.56093749999999998</v>
      </c>
      <c r="J94">
        <v>20</v>
      </c>
      <c r="K94" t="s">
        <v>15</v>
      </c>
      <c r="O94" t="s">
        <v>12</v>
      </c>
      <c r="R94" s="46">
        <v>39794</v>
      </c>
      <c r="S94" s="47">
        <v>0.53619212962962959</v>
      </c>
      <c r="T94" t="s">
        <v>73</v>
      </c>
      <c r="V94" s="46">
        <v>39817</v>
      </c>
      <c r="W94" s="47">
        <v>0.54953703703703705</v>
      </c>
      <c r="Y94" s="46">
        <v>39805</v>
      </c>
      <c r="Z94" s="47">
        <v>0.43877314814814811</v>
      </c>
    </row>
    <row r="95" spans="8:26">
      <c r="H95" s="46">
        <v>39857</v>
      </c>
      <c r="I95" s="47">
        <v>0.47383101851851855</v>
      </c>
      <c r="J95">
        <v>171</v>
      </c>
      <c r="K95" t="s">
        <v>15</v>
      </c>
      <c r="N95" t="s">
        <v>12</v>
      </c>
      <c r="R95" s="46">
        <v>39794</v>
      </c>
      <c r="S95" s="47">
        <v>0.53619212962962959</v>
      </c>
      <c r="T95" t="s">
        <v>73</v>
      </c>
      <c r="V95" s="46">
        <v>39818</v>
      </c>
      <c r="W95" s="47">
        <v>0.38760416666666669</v>
      </c>
      <c r="Y95" s="46">
        <v>39805</v>
      </c>
      <c r="Z95" s="47">
        <v>0.46902777777777777</v>
      </c>
    </row>
    <row r="96" spans="8:26">
      <c r="H96" s="46">
        <v>39858</v>
      </c>
      <c r="I96" s="47">
        <v>4.9108796296296296E-2</v>
      </c>
      <c r="J96">
        <v>28</v>
      </c>
      <c r="K96" t="s">
        <v>15</v>
      </c>
      <c r="N96" t="s">
        <v>12</v>
      </c>
      <c r="R96" s="46">
        <v>39794</v>
      </c>
      <c r="S96" s="47">
        <v>0.53659722222222228</v>
      </c>
      <c r="T96" t="s">
        <v>67</v>
      </c>
      <c r="V96" s="46">
        <v>39818</v>
      </c>
      <c r="W96" s="47">
        <v>0.39660879629629631</v>
      </c>
      <c r="Y96" s="46">
        <v>39805</v>
      </c>
      <c r="Z96" s="47">
        <v>0.50457175925925923</v>
      </c>
    </row>
    <row r="97" spans="8:26">
      <c r="H97" s="46">
        <v>39860</v>
      </c>
      <c r="I97" s="47">
        <v>0.47059027777777779</v>
      </c>
      <c r="J97">
        <v>26</v>
      </c>
      <c r="K97" t="s">
        <v>15</v>
      </c>
      <c r="N97" t="s">
        <v>12</v>
      </c>
      <c r="R97" s="46">
        <v>39794</v>
      </c>
      <c r="S97" s="47">
        <v>0.63376157407407407</v>
      </c>
      <c r="T97" t="s">
        <v>73</v>
      </c>
      <c r="V97" s="46">
        <v>39818</v>
      </c>
      <c r="W97" s="47">
        <v>0.4528935185185185</v>
      </c>
      <c r="Y97" s="46">
        <v>39805</v>
      </c>
      <c r="Z97" s="47">
        <v>0.58053240740740741</v>
      </c>
    </row>
    <row r="98" spans="8:26">
      <c r="H98" s="46">
        <v>39860</v>
      </c>
      <c r="I98" s="47">
        <v>0.6844675925925926</v>
      </c>
      <c r="J98">
        <v>26</v>
      </c>
      <c r="K98" t="s">
        <v>16</v>
      </c>
      <c r="N98" t="s">
        <v>12</v>
      </c>
      <c r="R98" s="46">
        <v>39794</v>
      </c>
      <c r="S98" s="47">
        <v>0.63376157407407407</v>
      </c>
      <c r="T98" t="s">
        <v>73</v>
      </c>
      <c r="V98" s="46">
        <v>39818</v>
      </c>
      <c r="W98" s="47">
        <v>0.4550925925925926</v>
      </c>
      <c r="Y98" s="46">
        <v>39806</v>
      </c>
      <c r="Z98" s="47">
        <v>0.56054398148148155</v>
      </c>
    </row>
    <row r="99" spans="8:26">
      <c r="H99" s="46">
        <v>39860</v>
      </c>
      <c r="I99" s="47">
        <v>0.70528935185185182</v>
      </c>
      <c r="J99">
        <v>25</v>
      </c>
      <c r="K99" t="s">
        <v>15</v>
      </c>
      <c r="N99" t="s">
        <v>12</v>
      </c>
      <c r="R99" s="46">
        <v>39794</v>
      </c>
      <c r="S99" s="47">
        <v>0.64094907407407409</v>
      </c>
      <c r="T99" t="s">
        <v>66</v>
      </c>
      <c r="V99" s="46">
        <v>39818</v>
      </c>
      <c r="W99" s="47">
        <v>0.45663194444444444</v>
      </c>
      <c r="Y99" s="46">
        <v>39806</v>
      </c>
      <c r="Z99" s="47">
        <v>0.56442129629629634</v>
      </c>
    </row>
    <row r="100" spans="8:26">
      <c r="H100" s="46">
        <v>39860</v>
      </c>
      <c r="I100" s="47">
        <v>0.70578703703703705</v>
      </c>
      <c r="J100">
        <v>46</v>
      </c>
      <c r="K100" t="s">
        <v>15</v>
      </c>
      <c r="O100" t="s">
        <v>12</v>
      </c>
      <c r="R100" s="46">
        <v>39794</v>
      </c>
      <c r="S100" s="47">
        <v>0.64385416666666673</v>
      </c>
      <c r="T100" t="s">
        <v>67</v>
      </c>
      <c r="V100" s="46">
        <v>39818</v>
      </c>
      <c r="W100" s="47">
        <v>0.67001157407407408</v>
      </c>
      <c r="Y100" s="46">
        <v>39806</v>
      </c>
      <c r="Z100" s="47">
        <v>0.57089120370370372</v>
      </c>
    </row>
    <row r="101" spans="8:26">
      <c r="H101" s="46">
        <v>39861</v>
      </c>
      <c r="I101" s="47">
        <v>0.46978009259259257</v>
      </c>
      <c r="J101">
        <v>54</v>
      </c>
      <c r="K101" t="s">
        <v>16</v>
      </c>
      <c r="O101" t="s">
        <v>12</v>
      </c>
      <c r="R101" s="46">
        <v>39794</v>
      </c>
      <c r="S101" s="47">
        <v>0.6441782407407407</v>
      </c>
      <c r="T101" t="s">
        <v>65</v>
      </c>
      <c r="V101" s="46">
        <v>39819</v>
      </c>
      <c r="W101" s="47">
        <v>0.43902777777777779</v>
      </c>
      <c r="Y101" s="46">
        <v>39806</v>
      </c>
      <c r="Z101" s="47">
        <v>0.5736458333333333</v>
      </c>
    </row>
    <row r="102" spans="8:26">
      <c r="H102" s="46">
        <v>39861</v>
      </c>
      <c r="I102" s="47">
        <v>0.53311342592592592</v>
      </c>
      <c r="J102">
        <v>95</v>
      </c>
      <c r="K102" t="s">
        <v>15</v>
      </c>
      <c r="O102" t="s">
        <v>12</v>
      </c>
      <c r="R102" s="46">
        <v>39794</v>
      </c>
      <c r="S102" s="47">
        <v>0.65778935185185183</v>
      </c>
      <c r="T102" t="s">
        <v>67</v>
      </c>
      <c r="V102" s="46">
        <v>39819</v>
      </c>
      <c r="W102" s="47">
        <v>0.49200231481481477</v>
      </c>
      <c r="Y102" s="46">
        <v>39806</v>
      </c>
      <c r="Z102" s="47">
        <v>0.57893518518518516</v>
      </c>
    </row>
    <row r="103" spans="8:26">
      <c r="H103" s="46">
        <v>39862</v>
      </c>
      <c r="I103" s="47">
        <v>0.4262037037037037</v>
      </c>
      <c r="J103" t="s">
        <v>14</v>
      </c>
      <c r="K103" t="s">
        <v>14</v>
      </c>
      <c r="O103" t="s">
        <v>12</v>
      </c>
      <c r="R103" s="46">
        <v>39794</v>
      </c>
      <c r="S103" s="47">
        <v>0.68952546296296291</v>
      </c>
      <c r="T103" t="s">
        <v>66</v>
      </c>
      <c r="V103" s="46">
        <v>39819</v>
      </c>
      <c r="W103" s="47">
        <v>0.56694444444444447</v>
      </c>
      <c r="Y103" s="46">
        <v>39806</v>
      </c>
      <c r="Z103" s="47">
        <v>0.77887731481481481</v>
      </c>
    </row>
    <row r="104" spans="8:26">
      <c r="H104" s="46">
        <v>39862</v>
      </c>
      <c r="I104" s="47">
        <v>0.6124074074074074</v>
      </c>
      <c r="J104">
        <v>14</v>
      </c>
      <c r="K104" t="s">
        <v>16</v>
      </c>
      <c r="N104" t="s">
        <v>12</v>
      </c>
      <c r="R104" s="46">
        <v>39794</v>
      </c>
      <c r="S104" s="47">
        <v>0.68959490740740748</v>
      </c>
      <c r="T104" t="s">
        <v>67</v>
      </c>
      <c r="V104" s="46">
        <v>39819</v>
      </c>
      <c r="W104" s="47">
        <v>0.91292824074074075</v>
      </c>
      <c r="Y104" s="46">
        <v>39806</v>
      </c>
      <c r="Z104" s="47">
        <v>0.78841435185185194</v>
      </c>
    </row>
    <row r="105" spans="8:26">
      <c r="H105" s="46">
        <v>39862</v>
      </c>
      <c r="I105" s="47">
        <v>0.6131712962962963</v>
      </c>
      <c r="J105">
        <v>22</v>
      </c>
      <c r="K105" t="s">
        <v>16</v>
      </c>
      <c r="N105" t="s">
        <v>12</v>
      </c>
      <c r="R105" s="46">
        <v>39794</v>
      </c>
      <c r="S105" s="47">
        <v>0.78437499999999993</v>
      </c>
      <c r="T105" t="s">
        <v>73</v>
      </c>
      <c r="V105" s="46">
        <v>39820</v>
      </c>
      <c r="W105" s="47">
        <v>0.74739583333333337</v>
      </c>
      <c r="Y105" s="46">
        <v>39806</v>
      </c>
      <c r="Z105" s="47">
        <v>0.79697916666666668</v>
      </c>
    </row>
    <row r="106" spans="8:26">
      <c r="H106" s="46">
        <v>39862</v>
      </c>
      <c r="I106" s="47">
        <v>0.67422453703703711</v>
      </c>
      <c r="J106">
        <v>305</v>
      </c>
      <c r="K106" t="s">
        <v>15</v>
      </c>
      <c r="O106" t="s">
        <v>12</v>
      </c>
      <c r="R106" s="46">
        <v>39794</v>
      </c>
      <c r="S106" s="47">
        <v>0.78437499999999993</v>
      </c>
      <c r="T106" t="s">
        <v>73</v>
      </c>
      <c r="V106" s="46">
        <v>39821</v>
      </c>
      <c r="W106" s="47">
        <v>0.58091435185185192</v>
      </c>
      <c r="Y106" s="46">
        <v>39806</v>
      </c>
      <c r="Z106" s="47">
        <v>0.80175925925925917</v>
      </c>
    </row>
    <row r="107" spans="8:26">
      <c r="H107" s="46">
        <v>39862</v>
      </c>
      <c r="I107" s="47">
        <v>0.68388888888888888</v>
      </c>
      <c r="J107">
        <v>83</v>
      </c>
      <c r="K107" t="s">
        <v>15</v>
      </c>
      <c r="O107" t="s">
        <v>12</v>
      </c>
      <c r="R107" s="46">
        <v>39794</v>
      </c>
      <c r="S107" s="47">
        <v>0.78487268518518516</v>
      </c>
      <c r="T107" t="s">
        <v>69</v>
      </c>
      <c r="V107" s="46">
        <v>39821</v>
      </c>
      <c r="W107" s="47">
        <v>0.76466435185185189</v>
      </c>
      <c r="Y107" s="46">
        <v>39806</v>
      </c>
      <c r="Z107" s="47">
        <v>0.80940972222222218</v>
      </c>
    </row>
    <row r="108" spans="8:26">
      <c r="H108" s="46">
        <v>39863</v>
      </c>
      <c r="I108" s="47">
        <v>0.42280092592592594</v>
      </c>
      <c r="J108">
        <v>29</v>
      </c>
      <c r="K108" t="s">
        <v>15</v>
      </c>
      <c r="N108" t="s">
        <v>12</v>
      </c>
      <c r="R108" s="46">
        <v>39794</v>
      </c>
      <c r="S108" s="47">
        <v>0.78530092592592593</v>
      </c>
      <c r="T108" t="s">
        <v>65</v>
      </c>
      <c r="V108" s="46">
        <v>39821</v>
      </c>
      <c r="W108" s="47">
        <v>0.77256944444444453</v>
      </c>
      <c r="Y108" s="46">
        <v>39806</v>
      </c>
      <c r="Z108" s="47">
        <v>0.8149305555555556</v>
      </c>
    </row>
    <row r="109" spans="8:26">
      <c r="H109" s="46">
        <v>39863</v>
      </c>
      <c r="I109" s="47">
        <v>0.51758101851851845</v>
      </c>
      <c r="J109">
        <v>116</v>
      </c>
      <c r="K109" t="s">
        <v>15</v>
      </c>
      <c r="O109" t="s">
        <v>12</v>
      </c>
      <c r="R109" s="46">
        <v>39794</v>
      </c>
      <c r="S109" s="47">
        <v>0.78547453703703696</v>
      </c>
      <c r="T109" t="s">
        <v>67</v>
      </c>
      <c r="V109" s="46">
        <v>39821</v>
      </c>
      <c r="W109" s="47">
        <v>0.80469907407407415</v>
      </c>
      <c r="Y109" s="46">
        <v>39806</v>
      </c>
      <c r="Z109" s="47">
        <v>0.818425925925926</v>
      </c>
    </row>
    <row r="110" spans="8:26">
      <c r="H110" s="46">
        <v>39863</v>
      </c>
      <c r="I110" s="47">
        <v>0.54749999999999999</v>
      </c>
      <c r="J110">
        <v>17</v>
      </c>
      <c r="K110" t="s">
        <v>15</v>
      </c>
      <c r="O110" t="s">
        <v>12</v>
      </c>
      <c r="R110" s="46">
        <v>39794</v>
      </c>
      <c r="S110" s="47">
        <v>0.93266203703703709</v>
      </c>
      <c r="T110" t="s">
        <v>65</v>
      </c>
      <c r="V110" s="46">
        <v>39821</v>
      </c>
      <c r="W110" s="47">
        <v>0.86164351851851861</v>
      </c>
      <c r="Y110" s="46">
        <v>39806</v>
      </c>
      <c r="Z110" s="47">
        <v>0.82606481481481486</v>
      </c>
    </row>
    <row r="111" spans="8:26">
      <c r="H111" s="46">
        <v>39863</v>
      </c>
      <c r="I111" s="47">
        <v>0.57321759259259253</v>
      </c>
      <c r="J111">
        <v>108</v>
      </c>
      <c r="K111" t="s">
        <v>15</v>
      </c>
      <c r="O111" t="s">
        <v>12</v>
      </c>
      <c r="R111" s="46">
        <v>39795</v>
      </c>
      <c r="S111" s="47">
        <v>0.44077546296296299</v>
      </c>
      <c r="T111" t="s">
        <v>67</v>
      </c>
      <c r="V111" s="46">
        <v>39822</v>
      </c>
      <c r="W111" s="47">
        <v>0.57831018518518518</v>
      </c>
      <c r="Y111" s="46">
        <v>39806</v>
      </c>
      <c r="Z111" s="47">
        <v>0.82962962962962961</v>
      </c>
    </row>
    <row r="112" spans="8:26">
      <c r="H112" s="46">
        <v>39863</v>
      </c>
      <c r="I112" s="47">
        <v>0.68034722222222221</v>
      </c>
      <c r="J112">
        <v>41</v>
      </c>
      <c r="K112" t="s">
        <v>16</v>
      </c>
      <c r="N112" t="s">
        <v>12</v>
      </c>
      <c r="R112" s="46">
        <v>39795</v>
      </c>
      <c r="S112" s="47">
        <v>0.44097222222222227</v>
      </c>
      <c r="T112" t="s">
        <v>65</v>
      </c>
      <c r="V112" s="46">
        <v>39822</v>
      </c>
      <c r="W112" s="47">
        <v>0.60390046296296296</v>
      </c>
      <c r="Y112" s="46">
        <v>39806</v>
      </c>
      <c r="Z112" s="47">
        <v>0.8340277777777777</v>
      </c>
    </row>
    <row r="113" spans="8:26">
      <c r="H113" s="46">
        <v>39863</v>
      </c>
      <c r="I113" s="47">
        <v>0.68656249999999996</v>
      </c>
      <c r="J113">
        <v>218</v>
      </c>
      <c r="K113" t="s">
        <v>15</v>
      </c>
      <c r="O113" t="s">
        <v>12</v>
      </c>
      <c r="R113" s="46">
        <v>39795</v>
      </c>
      <c r="S113" s="47">
        <v>0.44135416666666666</v>
      </c>
      <c r="T113" t="s">
        <v>67</v>
      </c>
      <c r="V113" s="46">
        <v>39822</v>
      </c>
      <c r="W113" s="47">
        <v>0.6048958333333333</v>
      </c>
      <c r="Y113" s="46">
        <v>39807</v>
      </c>
      <c r="Z113" s="47">
        <v>0.5275347222222222</v>
      </c>
    </row>
    <row r="114" spans="8:26">
      <c r="H114" s="46">
        <v>39863</v>
      </c>
      <c r="I114" s="47">
        <v>0.74231481481481476</v>
      </c>
      <c r="J114">
        <v>159</v>
      </c>
      <c r="K114" t="s">
        <v>15</v>
      </c>
      <c r="M114" t="s">
        <v>12</v>
      </c>
      <c r="R114" s="46">
        <v>39795</v>
      </c>
      <c r="S114" s="47">
        <v>0.44417824074074069</v>
      </c>
      <c r="T114" t="s">
        <v>73</v>
      </c>
      <c r="V114" s="46">
        <v>39822</v>
      </c>
      <c r="W114" s="47">
        <v>0.78037037037037038</v>
      </c>
      <c r="Y114" s="46">
        <v>39807</v>
      </c>
      <c r="Z114" s="47">
        <v>0.54956018518518512</v>
      </c>
    </row>
    <row r="115" spans="8:26">
      <c r="H115" s="46">
        <v>39864</v>
      </c>
      <c r="I115" s="47">
        <v>0.85158564814814808</v>
      </c>
      <c r="J115">
        <v>51</v>
      </c>
      <c r="K115" t="s">
        <v>16</v>
      </c>
      <c r="O115" t="s">
        <v>12</v>
      </c>
      <c r="R115" s="46">
        <v>39795</v>
      </c>
      <c r="S115" s="47">
        <v>0.44417824074074069</v>
      </c>
      <c r="T115" t="s">
        <v>73</v>
      </c>
      <c r="V115" s="46">
        <v>39822</v>
      </c>
      <c r="W115" s="47">
        <v>0.78403935185185192</v>
      </c>
      <c r="Y115" s="46">
        <v>39807</v>
      </c>
      <c r="Z115" s="47">
        <v>0.55543981481481486</v>
      </c>
    </row>
    <row r="116" spans="8:26">
      <c r="H116" s="46">
        <v>39864</v>
      </c>
      <c r="I116" s="47">
        <v>0.41202546296296294</v>
      </c>
      <c r="J116">
        <v>41</v>
      </c>
      <c r="K116" t="s">
        <v>15</v>
      </c>
      <c r="O116" t="s">
        <v>12</v>
      </c>
      <c r="R116" s="46">
        <v>39795</v>
      </c>
      <c r="S116" s="47">
        <v>0.44832175925925927</v>
      </c>
      <c r="T116" t="s">
        <v>73</v>
      </c>
      <c r="V116" s="46">
        <v>39822</v>
      </c>
      <c r="W116" s="47">
        <v>0.78635416666666658</v>
      </c>
      <c r="Y116" s="46">
        <v>39807</v>
      </c>
      <c r="Z116" s="47">
        <v>0.65694444444444444</v>
      </c>
    </row>
    <row r="117" spans="8:26">
      <c r="H117" s="46">
        <v>39864</v>
      </c>
      <c r="I117" s="47">
        <v>0.52931712962962962</v>
      </c>
      <c r="J117">
        <v>64</v>
      </c>
      <c r="K117" t="s">
        <v>15</v>
      </c>
      <c r="O117" t="s">
        <v>12</v>
      </c>
      <c r="R117" s="46">
        <v>39795</v>
      </c>
      <c r="S117" s="47">
        <v>0.44832175925925927</v>
      </c>
      <c r="T117" t="s">
        <v>73</v>
      </c>
      <c r="V117" s="46">
        <v>39823</v>
      </c>
      <c r="W117" s="47">
        <v>0.69296296296296289</v>
      </c>
      <c r="Y117" s="46">
        <v>39807</v>
      </c>
      <c r="Z117" s="47">
        <v>0.83333333333333337</v>
      </c>
    </row>
    <row r="118" spans="8:26">
      <c r="H118" s="46">
        <v>39864</v>
      </c>
      <c r="I118" s="47">
        <v>0.63540509259259259</v>
      </c>
      <c r="J118">
        <v>22</v>
      </c>
      <c r="K118" t="s">
        <v>15</v>
      </c>
      <c r="N118" t="s">
        <v>12</v>
      </c>
      <c r="R118" s="46">
        <v>39795</v>
      </c>
      <c r="S118" s="47">
        <v>0.59973379629629631</v>
      </c>
      <c r="T118" t="s">
        <v>73</v>
      </c>
      <c r="V118" s="46">
        <v>39823</v>
      </c>
      <c r="W118" s="47">
        <v>0.69333333333333336</v>
      </c>
      <c r="Y118" s="46">
        <v>39808</v>
      </c>
      <c r="Z118" s="47">
        <v>0.49896990740740743</v>
      </c>
    </row>
    <row r="119" spans="8:26">
      <c r="H119" s="46">
        <v>39864</v>
      </c>
      <c r="I119" s="47">
        <v>0.84839120370370369</v>
      </c>
      <c r="J119">
        <v>30</v>
      </c>
      <c r="K119" t="s">
        <v>16</v>
      </c>
      <c r="O119" t="s">
        <v>12</v>
      </c>
      <c r="R119" s="46">
        <v>39795</v>
      </c>
      <c r="S119" s="47">
        <v>0.59974537037037035</v>
      </c>
      <c r="T119" t="s">
        <v>73</v>
      </c>
      <c r="V119" s="46">
        <v>39823</v>
      </c>
      <c r="W119" s="47">
        <v>0.82436342592592593</v>
      </c>
      <c r="Y119" s="46">
        <v>39810</v>
      </c>
      <c r="Z119" s="47">
        <v>0.45003472222222224</v>
      </c>
    </row>
    <row r="120" spans="8:26">
      <c r="H120" s="46">
        <v>39866</v>
      </c>
      <c r="I120" s="47">
        <v>0.4622337962962963</v>
      </c>
      <c r="J120">
        <v>90</v>
      </c>
      <c r="K120" t="s">
        <v>15</v>
      </c>
      <c r="N120" t="s">
        <v>12</v>
      </c>
      <c r="R120" s="46">
        <v>39795</v>
      </c>
      <c r="S120" s="47">
        <v>0.60077546296296302</v>
      </c>
      <c r="T120" t="s">
        <v>65</v>
      </c>
      <c r="V120" s="46">
        <v>39825</v>
      </c>
      <c r="W120" s="47">
        <v>0.39519675925925929</v>
      </c>
      <c r="Y120" s="46">
        <v>39810</v>
      </c>
      <c r="Z120" s="47">
        <v>0.45370370370370372</v>
      </c>
    </row>
    <row r="121" spans="8:26">
      <c r="H121" s="46">
        <v>39867</v>
      </c>
      <c r="I121" s="47">
        <v>0.41567129629629629</v>
      </c>
      <c r="J121">
        <v>21</v>
      </c>
      <c r="K121" t="s">
        <v>16</v>
      </c>
      <c r="N121" t="s">
        <v>12</v>
      </c>
      <c r="R121" s="46">
        <v>39795</v>
      </c>
      <c r="S121" s="47">
        <v>0.63739583333333327</v>
      </c>
      <c r="T121" t="s">
        <v>73</v>
      </c>
      <c r="V121" s="46">
        <v>39825</v>
      </c>
      <c r="W121" s="47">
        <v>0.42302083333333335</v>
      </c>
      <c r="Y121" s="46">
        <v>39810</v>
      </c>
      <c r="Z121" s="47">
        <v>0.75260416666666663</v>
      </c>
    </row>
    <row r="122" spans="8:26">
      <c r="H122" s="46">
        <v>39867</v>
      </c>
      <c r="I122" s="47">
        <v>0.41607638888888893</v>
      </c>
      <c r="J122">
        <v>30</v>
      </c>
      <c r="K122" t="s">
        <v>16</v>
      </c>
      <c r="N122" t="s">
        <v>12</v>
      </c>
      <c r="R122" s="46">
        <v>39795</v>
      </c>
      <c r="S122" s="47">
        <v>0.63740740740740742</v>
      </c>
      <c r="T122" t="s">
        <v>73</v>
      </c>
      <c r="V122" s="46">
        <v>39825</v>
      </c>
      <c r="W122" s="47">
        <v>0.61027777777777781</v>
      </c>
      <c r="Y122" s="46">
        <v>39810</v>
      </c>
      <c r="Z122" s="47">
        <v>0.75576388888888879</v>
      </c>
    </row>
    <row r="123" spans="8:26">
      <c r="H123" s="46">
        <v>39867</v>
      </c>
      <c r="I123" s="47">
        <v>0.42143518518518519</v>
      </c>
      <c r="J123">
        <v>565</v>
      </c>
      <c r="K123" t="s">
        <v>15</v>
      </c>
      <c r="N123" t="s">
        <v>12</v>
      </c>
      <c r="R123" s="46">
        <v>39795</v>
      </c>
      <c r="S123" s="47">
        <v>0.7391550925925926</v>
      </c>
      <c r="T123" t="s">
        <v>73</v>
      </c>
      <c r="V123" s="46">
        <v>39825</v>
      </c>
      <c r="W123" s="47">
        <v>0.69773148148148145</v>
      </c>
      <c r="Y123" s="46">
        <v>39811</v>
      </c>
      <c r="Z123" s="47">
        <v>0.52856481481481488</v>
      </c>
    </row>
    <row r="124" spans="8:26">
      <c r="H124" s="46">
        <v>39867</v>
      </c>
      <c r="I124" s="47">
        <v>0.45273148148148151</v>
      </c>
      <c r="J124">
        <v>700</v>
      </c>
      <c r="K124" t="s">
        <v>15</v>
      </c>
      <c r="N124" t="s">
        <v>12</v>
      </c>
      <c r="R124" s="46">
        <v>39795</v>
      </c>
      <c r="S124" s="47">
        <v>0.73916666666666664</v>
      </c>
      <c r="T124" t="s">
        <v>73</v>
      </c>
      <c r="V124" s="46">
        <v>39825</v>
      </c>
      <c r="W124" s="47">
        <v>0.69939814814814805</v>
      </c>
      <c r="Y124" s="46">
        <v>39811</v>
      </c>
      <c r="Z124" s="47">
        <v>0.54673611111111109</v>
      </c>
    </row>
    <row r="125" spans="8:26">
      <c r="H125" s="46">
        <v>39867</v>
      </c>
      <c r="I125" s="47">
        <v>0.46108796296296295</v>
      </c>
      <c r="J125">
        <v>328</v>
      </c>
      <c r="K125" t="s">
        <v>15</v>
      </c>
      <c r="N125" t="s">
        <v>12</v>
      </c>
      <c r="R125" s="46">
        <v>39795</v>
      </c>
      <c r="S125" s="47">
        <v>0.78652777777777771</v>
      </c>
      <c r="T125" t="s">
        <v>73</v>
      </c>
      <c r="V125" s="46">
        <v>39825</v>
      </c>
      <c r="W125" s="47">
        <v>0.70108796296296294</v>
      </c>
      <c r="Y125" s="46">
        <v>39811</v>
      </c>
      <c r="Z125" s="47">
        <v>0.55753472222222222</v>
      </c>
    </row>
    <row r="126" spans="8:26">
      <c r="H126" s="46">
        <v>39867</v>
      </c>
      <c r="I126" s="47">
        <v>0.46506944444444448</v>
      </c>
      <c r="J126">
        <v>60</v>
      </c>
      <c r="K126" t="s">
        <v>15</v>
      </c>
      <c r="N126" t="s">
        <v>12</v>
      </c>
      <c r="R126" s="46">
        <v>39795</v>
      </c>
      <c r="S126" s="47">
        <v>0.78653935185185186</v>
      </c>
      <c r="T126" t="s">
        <v>73</v>
      </c>
      <c r="V126" s="46">
        <v>39825</v>
      </c>
      <c r="W126" s="47">
        <v>0.77792824074074074</v>
      </c>
      <c r="Y126" s="46">
        <v>39811</v>
      </c>
      <c r="Z126" s="47">
        <v>0.57836805555555559</v>
      </c>
    </row>
    <row r="127" spans="8:26">
      <c r="H127" s="46">
        <v>39867</v>
      </c>
      <c r="I127" s="47">
        <v>0.46589120370370374</v>
      </c>
      <c r="J127">
        <v>88</v>
      </c>
      <c r="K127" t="s">
        <v>15</v>
      </c>
      <c r="N127" t="s">
        <v>12</v>
      </c>
      <c r="R127" s="46">
        <v>39795</v>
      </c>
      <c r="S127" s="47">
        <v>0.78780092592592599</v>
      </c>
      <c r="T127" t="s">
        <v>73</v>
      </c>
      <c r="V127" s="46">
        <v>39826</v>
      </c>
      <c r="W127" s="47">
        <v>0.53753472222222221</v>
      </c>
      <c r="Y127" s="46">
        <v>39811</v>
      </c>
      <c r="Z127" s="47">
        <v>0.60313657407407406</v>
      </c>
    </row>
    <row r="128" spans="8:26">
      <c r="H128" s="46">
        <v>39867</v>
      </c>
      <c r="I128" s="47">
        <v>0.46706018518518522</v>
      </c>
      <c r="J128">
        <v>20</v>
      </c>
      <c r="K128" t="s">
        <v>15</v>
      </c>
      <c r="N128" t="s">
        <v>12</v>
      </c>
      <c r="R128" s="46">
        <v>39795</v>
      </c>
      <c r="S128" s="47">
        <v>0.78780092592592599</v>
      </c>
      <c r="T128" t="s">
        <v>73</v>
      </c>
      <c r="V128" s="46">
        <v>39826</v>
      </c>
      <c r="W128" s="47">
        <v>0.54206018518518517</v>
      </c>
      <c r="Y128" s="46">
        <v>39811</v>
      </c>
      <c r="Z128" s="47">
        <v>0.74293981481481486</v>
      </c>
    </row>
    <row r="129" spans="8:26">
      <c r="H129" s="46">
        <v>39867</v>
      </c>
      <c r="I129" s="47">
        <v>0.46817129629629628</v>
      </c>
      <c r="J129">
        <v>47</v>
      </c>
      <c r="K129" t="s">
        <v>15</v>
      </c>
      <c r="N129" t="s">
        <v>12</v>
      </c>
      <c r="R129" s="46">
        <v>39795</v>
      </c>
      <c r="S129" s="47">
        <v>0.78900462962962958</v>
      </c>
      <c r="T129" t="s">
        <v>65</v>
      </c>
      <c r="V129" s="46">
        <v>39826</v>
      </c>
      <c r="W129" s="47">
        <v>0.6072453703703703</v>
      </c>
      <c r="Y129" s="46">
        <v>39812</v>
      </c>
      <c r="Z129" s="47">
        <v>0.54841435185185183</v>
      </c>
    </row>
    <row r="130" spans="8:26">
      <c r="H130" s="46">
        <v>39867</v>
      </c>
      <c r="I130" s="47">
        <v>0.68805555555555553</v>
      </c>
      <c r="J130">
        <v>181</v>
      </c>
      <c r="K130" t="s">
        <v>15</v>
      </c>
      <c r="N130" t="s">
        <v>12</v>
      </c>
      <c r="R130" s="46">
        <v>39795</v>
      </c>
      <c r="S130" s="47">
        <v>0.89498842592592587</v>
      </c>
      <c r="T130" t="s">
        <v>65</v>
      </c>
      <c r="V130" s="46">
        <v>39827</v>
      </c>
      <c r="W130" s="47">
        <v>0.39953703703703702</v>
      </c>
      <c r="Y130" s="46">
        <v>39812</v>
      </c>
      <c r="Z130" s="47">
        <v>0.58104166666666668</v>
      </c>
    </row>
    <row r="131" spans="8:26">
      <c r="H131" s="46">
        <v>39869</v>
      </c>
      <c r="I131" s="47">
        <v>0.4752662037037037</v>
      </c>
      <c r="J131">
        <v>21</v>
      </c>
      <c r="K131" t="s">
        <v>15</v>
      </c>
      <c r="N131" t="s">
        <v>12</v>
      </c>
      <c r="R131" s="46">
        <v>39795</v>
      </c>
      <c r="S131" s="47">
        <v>0.95008101851851856</v>
      </c>
      <c r="T131" t="s">
        <v>73</v>
      </c>
      <c r="V131" s="46">
        <v>39827</v>
      </c>
      <c r="W131" s="47">
        <v>0.40682870370370372</v>
      </c>
      <c r="Y131" s="46">
        <v>39812</v>
      </c>
      <c r="Z131" s="47">
        <v>0.98717592592592596</v>
      </c>
    </row>
    <row r="132" spans="8:26">
      <c r="H132" s="46">
        <v>39869</v>
      </c>
      <c r="I132" s="47">
        <v>0.47651620370370368</v>
      </c>
      <c r="J132">
        <v>21</v>
      </c>
      <c r="K132" t="s">
        <v>15</v>
      </c>
      <c r="M132" t="s">
        <v>12</v>
      </c>
      <c r="R132" s="46">
        <v>39795</v>
      </c>
      <c r="S132" s="47">
        <v>0.95008101851851856</v>
      </c>
      <c r="T132" t="s">
        <v>73</v>
      </c>
      <c r="V132" s="46">
        <v>39827</v>
      </c>
      <c r="W132" s="47">
        <v>0.41170138888888891</v>
      </c>
      <c r="Y132" s="46">
        <v>39813</v>
      </c>
      <c r="Z132" s="47">
        <v>0.44168981481481479</v>
      </c>
    </row>
    <row r="133" spans="8:26">
      <c r="H133" s="46">
        <v>39869</v>
      </c>
      <c r="I133" s="47">
        <v>0.47702546296296294</v>
      </c>
      <c r="J133">
        <v>76</v>
      </c>
      <c r="K133" t="s">
        <v>15</v>
      </c>
      <c r="N133" t="s">
        <v>12</v>
      </c>
      <c r="R133" s="46">
        <v>39795</v>
      </c>
      <c r="S133" s="47">
        <v>0.95502314814814815</v>
      </c>
      <c r="T133" t="s">
        <v>73</v>
      </c>
      <c r="V133" s="46">
        <v>39827</v>
      </c>
      <c r="W133" s="47">
        <v>0.63577546296296295</v>
      </c>
      <c r="Y133" s="46">
        <v>39813</v>
      </c>
      <c r="Z133" s="47">
        <v>0.52788194444444447</v>
      </c>
    </row>
    <row r="134" spans="8:26">
      <c r="H134" s="46">
        <v>39869</v>
      </c>
      <c r="I134" s="47">
        <v>0.47842592592592598</v>
      </c>
      <c r="J134">
        <v>21</v>
      </c>
      <c r="K134" t="s">
        <v>16</v>
      </c>
      <c r="N134" t="s">
        <v>12</v>
      </c>
      <c r="R134" s="46">
        <v>39795</v>
      </c>
      <c r="S134" s="47">
        <v>0.95502314814814815</v>
      </c>
      <c r="T134" t="s">
        <v>73</v>
      </c>
      <c r="V134" s="46">
        <v>39827</v>
      </c>
      <c r="W134" s="47">
        <v>0.63774305555555555</v>
      </c>
      <c r="Y134" s="46">
        <v>39813</v>
      </c>
      <c r="Z134" s="47">
        <v>0.82922453703703702</v>
      </c>
    </row>
    <row r="135" spans="8:26">
      <c r="H135" s="46">
        <v>39869</v>
      </c>
      <c r="I135" s="47">
        <v>0.47878472222222218</v>
      </c>
      <c r="J135">
        <v>46</v>
      </c>
      <c r="K135" t="s">
        <v>15</v>
      </c>
      <c r="N135" t="s">
        <v>12</v>
      </c>
      <c r="R135" s="46">
        <v>39795</v>
      </c>
      <c r="S135" s="47">
        <v>0.95865740740740746</v>
      </c>
      <c r="T135" t="s">
        <v>73</v>
      </c>
      <c r="V135" s="46">
        <v>39828</v>
      </c>
      <c r="W135" s="47">
        <v>0.60370370370370374</v>
      </c>
      <c r="Y135" s="46">
        <v>39813</v>
      </c>
      <c r="Z135" s="47">
        <v>0.83112268518518517</v>
      </c>
    </row>
    <row r="136" spans="8:26">
      <c r="H136" s="46">
        <v>39869</v>
      </c>
      <c r="I136" s="47">
        <v>0.47988425925925932</v>
      </c>
      <c r="J136">
        <v>45</v>
      </c>
      <c r="K136" t="s">
        <v>15</v>
      </c>
      <c r="N136" t="s">
        <v>12</v>
      </c>
      <c r="R136" s="46">
        <v>39795</v>
      </c>
      <c r="S136" s="47">
        <v>0.95866898148148139</v>
      </c>
      <c r="T136" t="s">
        <v>73</v>
      </c>
      <c r="V136" s="46">
        <v>39828</v>
      </c>
      <c r="W136" s="47">
        <v>0.79344907407407417</v>
      </c>
      <c r="Y136" s="46">
        <v>39813</v>
      </c>
      <c r="Z136" s="47">
        <v>0.92554398148148154</v>
      </c>
    </row>
    <row r="137" spans="8:26">
      <c r="H137" s="46">
        <v>39869</v>
      </c>
      <c r="I137" s="47">
        <v>0.48982638888888891</v>
      </c>
      <c r="J137">
        <v>63</v>
      </c>
      <c r="K137" t="s">
        <v>15</v>
      </c>
      <c r="N137" t="s">
        <v>12</v>
      </c>
      <c r="R137" s="46">
        <v>39795</v>
      </c>
      <c r="S137" s="47">
        <v>0.96612268518518529</v>
      </c>
      <c r="T137" t="s">
        <v>73</v>
      </c>
      <c r="V137" s="46">
        <v>39828</v>
      </c>
      <c r="W137" s="47">
        <v>0.48056712962962966</v>
      </c>
      <c r="Y137" s="46">
        <v>39813</v>
      </c>
      <c r="Z137" s="47">
        <v>0.93268518518518517</v>
      </c>
    </row>
    <row r="138" spans="8:26">
      <c r="H138" s="46">
        <v>39871</v>
      </c>
      <c r="I138" s="47">
        <v>0.59986111111111107</v>
      </c>
      <c r="J138">
        <v>30</v>
      </c>
      <c r="K138" t="s">
        <v>16</v>
      </c>
      <c r="O138" t="s">
        <v>12</v>
      </c>
      <c r="R138" s="46">
        <v>39795</v>
      </c>
      <c r="S138" s="47">
        <v>0.96613425925925922</v>
      </c>
      <c r="T138" t="s">
        <v>73</v>
      </c>
      <c r="V138" s="46">
        <v>39829</v>
      </c>
      <c r="W138" s="47">
        <v>0.38740740740740742</v>
      </c>
      <c r="Y138" s="46">
        <v>39813</v>
      </c>
      <c r="Z138" s="47">
        <v>0.94155092592592593</v>
      </c>
    </row>
    <row r="139" spans="8:26">
      <c r="H139" s="46">
        <v>39871</v>
      </c>
      <c r="I139" s="47">
        <v>0.60040509259259256</v>
      </c>
      <c r="J139">
        <v>24</v>
      </c>
      <c r="K139" t="s">
        <v>16</v>
      </c>
      <c r="O139" t="s">
        <v>12</v>
      </c>
      <c r="R139" s="46">
        <v>39796</v>
      </c>
      <c r="S139" s="47">
        <v>2.028935185185185E-2</v>
      </c>
      <c r="T139" t="s">
        <v>73</v>
      </c>
      <c r="V139" s="46">
        <v>39829</v>
      </c>
      <c r="W139" s="47">
        <v>0.44031250000000005</v>
      </c>
      <c r="Y139" s="46">
        <v>39813</v>
      </c>
      <c r="Z139" s="47">
        <v>0.94368055555555552</v>
      </c>
    </row>
    <row r="140" spans="8:26">
      <c r="H140" s="46">
        <v>39873</v>
      </c>
      <c r="I140" s="47">
        <v>0.57592592592592595</v>
      </c>
      <c r="J140">
        <v>54</v>
      </c>
      <c r="K140" t="s">
        <v>16</v>
      </c>
      <c r="O140" t="s">
        <v>12</v>
      </c>
      <c r="R140" s="46">
        <v>39796</v>
      </c>
      <c r="S140" s="47">
        <v>2.0300925925925927E-2</v>
      </c>
      <c r="T140" t="s">
        <v>73</v>
      </c>
      <c r="V140" s="46">
        <v>39829</v>
      </c>
      <c r="W140" s="47">
        <v>0.63031249999999994</v>
      </c>
      <c r="Y140" s="46">
        <v>39813</v>
      </c>
      <c r="Z140" s="47">
        <v>0.9485069444444445</v>
      </c>
    </row>
    <row r="141" spans="8:26">
      <c r="H141" s="46">
        <v>39874</v>
      </c>
      <c r="I141" s="47">
        <v>0.44946759259259261</v>
      </c>
      <c r="J141">
        <v>37</v>
      </c>
      <c r="K141" t="s">
        <v>15</v>
      </c>
      <c r="N141" t="s">
        <v>12</v>
      </c>
      <c r="R141" s="46">
        <v>39796</v>
      </c>
      <c r="S141" s="47">
        <v>2.0787037037037038E-2</v>
      </c>
      <c r="T141" t="s">
        <v>65</v>
      </c>
      <c r="V141" s="46">
        <v>39829</v>
      </c>
      <c r="W141" s="47">
        <v>0.63984953703703706</v>
      </c>
      <c r="Y141" s="46">
        <v>39813</v>
      </c>
      <c r="Z141" s="47">
        <v>0.95055555555555549</v>
      </c>
    </row>
    <row r="142" spans="8:26">
      <c r="H142" s="46">
        <v>39877</v>
      </c>
      <c r="I142" s="47">
        <v>0.55174768518518513</v>
      </c>
      <c r="J142">
        <v>52</v>
      </c>
      <c r="K142" t="s">
        <v>16</v>
      </c>
      <c r="N142" t="s">
        <v>12</v>
      </c>
      <c r="R142" s="46">
        <v>39796</v>
      </c>
      <c r="S142" s="47">
        <v>0.66829861111111111</v>
      </c>
      <c r="T142" t="s">
        <v>67</v>
      </c>
      <c r="V142" s="46">
        <v>39829</v>
      </c>
      <c r="W142" s="47">
        <v>0.68584490740740733</v>
      </c>
      <c r="Y142" s="46">
        <v>39813</v>
      </c>
      <c r="Z142" s="47">
        <v>0.95089120370370372</v>
      </c>
    </row>
    <row r="143" spans="8:26">
      <c r="H143" s="46">
        <v>39877</v>
      </c>
      <c r="I143" s="47">
        <v>0.55268518518518517</v>
      </c>
      <c r="J143">
        <v>59</v>
      </c>
      <c r="K143" t="s">
        <v>15</v>
      </c>
      <c r="O143" t="s">
        <v>12</v>
      </c>
      <c r="R143" s="46">
        <v>39797</v>
      </c>
      <c r="S143" s="47">
        <v>0.27969907407407407</v>
      </c>
      <c r="T143" t="s">
        <v>67</v>
      </c>
      <c r="V143" s="46">
        <v>39829</v>
      </c>
      <c r="W143" s="47">
        <v>0.7713310185185186</v>
      </c>
      <c r="Y143" s="46">
        <v>39813</v>
      </c>
      <c r="Z143" s="47">
        <v>0.95373842592592595</v>
      </c>
    </row>
    <row r="144" spans="8:26">
      <c r="H144" s="46">
        <v>39880</v>
      </c>
      <c r="I144" s="47">
        <v>0.5894907407407407</v>
      </c>
      <c r="J144">
        <v>21</v>
      </c>
      <c r="K144" t="s">
        <v>15</v>
      </c>
      <c r="N144" t="s">
        <v>12</v>
      </c>
      <c r="R144" s="46">
        <v>39797</v>
      </c>
      <c r="S144" s="47">
        <v>0.31940972222222225</v>
      </c>
      <c r="T144" t="s">
        <v>67</v>
      </c>
      <c r="V144" s="46">
        <v>39829</v>
      </c>
      <c r="W144" s="47">
        <v>0.77206018518518515</v>
      </c>
      <c r="Y144" s="46">
        <v>39813</v>
      </c>
      <c r="Z144" s="47">
        <v>0.95721064814814805</v>
      </c>
    </row>
    <row r="145" spans="8:26">
      <c r="H145" s="46">
        <v>39880</v>
      </c>
      <c r="I145" s="47">
        <v>0.59005787037037039</v>
      </c>
      <c r="J145">
        <v>125</v>
      </c>
      <c r="K145" t="s">
        <v>15</v>
      </c>
      <c r="O145" t="s">
        <v>12</v>
      </c>
      <c r="R145" s="46">
        <v>39797</v>
      </c>
      <c r="S145" s="47">
        <v>0.53122685185185181</v>
      </c>
      <c r="T145" t="s">
        <v>73</v>
      </c>
      <c r="V145" s="46">
        <v>39830</v>
      </c>
      <c r="W145" s="47">
        <v>0.61126157407407411</v>
      </c>
      <c r="Y145" s="46">
        <v>39813</v>
      </c>
      <c r="Z145" s="47">
        <v>0.96928240740740745</v>
      </c>
    </row>
    <row r="146" spans="8:26">
      <c r="H146" s="46">
        <v>39880</v>
      </c>
      <c r="I146" s="47">
        <v>0.59177083333333336</v>
      </c>
      <c r="J146">
        <v>22</v>
      </c>
      <c r="K146" t="s">
        <v>15</v>
      </c>
      <c r="N146" t="s">
        <v>12</v>
      </c>
      <c r="R146" s="46">
        <v>39797</v>
      </c>
      <c r="S146" s="47">
        <v>0.53123842592592596</v>
      </c>
      <c r="T146" t="s">
        <v>73</v>
      </c>
      <c r="V146" s="46">
        <v>39830</v>
      </c>
      <c r="W146" s="47">
        <v>0.78069444444444447</v>
      </c>
      <c r="Y146" s="46">
        <v>39813</v>
      </c>
      <c r="Z146" s="47">
        <v>0.97283564814814805</v>
      </c>
    </row>
    <row r="147" spans="8:26">
      <c r="H147" s="46">
        <v>39883</v>
      </c>
      <c r="I147" s="47">
        <v>0.66048611111111111</v>
      </c>
      <c r="J147">
        <v>38</v>
      </c>
      <c r="K147" t="s">
        <v>15</v>
      </c>
      <c r="O147" t="s">
        <v>12</v>
      </c>
      <c r="R147" s="46">
        <v>39797</v>
      </c>
      <c r="S147" s="47">
        <v>0.53751157407407402</v>
      </c>
      <c r="T147" t="s">
        <v>73</v>
      </c>
      <c r="V147" s="46">
        <v>39830</v>
      </c>
      <c r="W147" s="47">
        <v>0.79564814814814822</v>
      </c>
      <c r="Y147" s="46">
        <v>39815</v>
      </c>
      <c r="Z147" s="47">
        <v>0.62688657407407411</v>
      </c>
    </row>
    <row r="148" spans="8:26">
      <c r="H148" s="46">
        <v>39883</v>
      </c>
      <c r="I148" s="47">
        <v>0.67021990740740733</v>
      </c>
      <c r="J148">
        <v>52</v>
      </c>
      <c r="K148" t="s">
        <v>16</v>
      </c>
      <c r="O148" t="s">
        <v>12</v>
      </c>
      <c r="R148" s="46">
        <v>39797</v>
      </c>
      <c r="S148" s="47">
        <v>0.53752314814814817</v>
      </c>
      <c r="T148" t="s">
        <v>73</v>
      </c>
      <c r="V148" s="46">
        <v>39831</v>
      </c>
      <c r="W148" s="47">
        <v>0.5661342592592592</v>
      </c>
      <c r="Y148" s="46">
        <v>39816</v>
      </c>
      <c r="Z148" s="47">
        <v>0.48114583333333333</v>
      </c>
    </row>
    <row r="149" spans="8:26">
      <c r="H149" s="46">
        <v>39883</v>
      </c>
      <c r="I149" s="47">
        <v>0.67099537037037038</v>
      </c>
      <c r="J149">
        <v>12</v>
      </c>
      <c r="K149" t="s">
        <v>16</v>
      </c>
      <c r="O149" t="s">
        <v>12</v>
      </c>
      <c r="R149" s="46">
        <v>39797</v>
      </c>
      <c r="S149" s="47">
        <v>0.58212962962962966</v>
      </c>
      <c r="T149" t="s">
        <v>73</v>
      </c>
      <c r="V149" s="46">
        <v>39831</v>
      </c>
      <c r="W149" s="47">
        <v>0.66790509259259256</v>
      </c>
      <c r="Y149" s="46">
        <v>39816</v>
      </c>
      <c r="Z149" s="47">
        <v>0.83321759259259265</v>
      </c>
    </row>
    <row r="150" spans="8:26">
      <c r="H150" s="46">
        <v>39883</v>
      </c>
      <c r="I150" s="47">
        <v>0.73243055555555558</v>
      </c>
      <c r="J150">
        <v>21</v>
      </c>
      <c r="K150" t="s">
        <v>15</v>
      </c>
      <c r="N150" t="s">
        <v>12</v>
      </c>
      <c r="R150" s="46">
        <v>39797</v>
      </c>
      <c r="S150" s="47">
        <v>0.5821412037037037</v>
      </c>
      <c r="T150" t="s">
        <v>73</v>
      </c>
      <c r="V150" s="46">
        <v>39832</v>
      </c>
      <c r="W150" s="47">
        <v>0.3818171296296296</v>
      </c>
      <c r="Y150" s="46">
        <v>39817</v>
      </c>
      <c r="Z150" s="47">
        <v>0.53002314814814822</v>
      </c>
    </row>
    <row r="151" spans="8:26">
      <c r="H151" s="46">
        <v>39883</v>
      </c>
      <c r="I151" s="47">
        <v>0.77700231481481474</v>
      </c>
      <c r="J151">
        <v>21</v>
      </c>
      <c r="K151" t="s">
        <v>15</v>
      </c>
      <c r="N151" t="s">
        <v>12</v>
      </c>
      <c r="R151" s="46">
        <v>39797</v>
      </c>
      <c r="S151" s="47">
        <v>0.58488425925925924</v>
      </c>
      <c r="T151" t="s">
        <v>73</v>
      </c>
      <c r="V151" s="46">
        <v>39832</v>
      </c>
      <c r="W151" s="47">
        <v>0.38255787037037042</v>
      </c>
      <c r="Y151" s="46">
        <v>39817</v>
      </c>
      <c r="Z151" s="47">
        <v>0.57689814814814822</v>
      </c>
    </row>
    <row r="152" spans="8:26">
      <c r="H152" s="46">
        <v>39883</v>
      </c>
      <c r="I152" s="47">
        <v>0.77894675925925927</v>
      </c>
      <c r="J152">
        <v>21</v>
      </c>
      <c r="K152" t="s">
        <v>15</v>
      </c>
      <c r="N152" t="s">
        <v>12</v>
      </c>
      <c r="R152" s="46">
        <v>39797</v>
      </c>
      <c r="S152" s="47">
        <v>0.58489583333333328</v>
      </c>
      <c r="T152" t="s">
        <v>73</v>
      </c>
      <c r="V152" s="46">
        <v>39832</v>
      </c>
      <c r="W152" s="47">
        <v>0.40832175925925923</v>
      </c>
      <c r="Y152" s="46">
        <v>39818</v>
      </c>
      <c r="Z152" s="47">
        <v>0.38821759259259259</v>
      </c>
    </row>
    <row r="153" spans="8:26">
      <c r="H153" s="46">
        <v>39884</v>
      </c>
      <c r="I153" s="47">
        <v>0.66332175925925929</v>
      </c>
      <c r="J153">
        <v>28</v>
      </c>
      <c r="K153" t="s">
        <v>16</v>
      </c>
      <c r="N153" t="s">
        <v>12</v>
      </c>
      <c r="R153" s="46">
        <v>39797</v>
      </c>
      <c r="S153" s="47">
        <v>0.58520833333333333</v>
      </c>
      <c r="T153" t="s">
        <v>65</v>
      </c>
      <c r="V153" s="46">
        <v>39832</v>
      </c>
      <c r="W153" s="47">
        <v>0.42775462962962968</v>
      </c>
      <c r="Y153" s="46">
        <v>39818</v>
      </c>
      <c r="Z153" s="47">
        <v>0.45343749999999999</v>
      </c>
    </row>
    <row r="154" spans="8:26">
      <c r="H154" s="46">
        <v>39884</v>
      </c>
      <c r="I154" s="47">
        <v>0.66381944444444441</v>
      </c>
      <c r="J154">
        <v>21</v>
      </c>
      <c r="K154" t="s">
        <v>15</v>
      </c>
      <c r="N154" t="s">
        <v>12</v>
      </c>
      <c r="R154" s="46">
        <v>39797</v>
      </c>
      <c r="S154" s="47">
        <v>0.70326388888888891</v>
      </c>
      <c r="T154" t="s">
        <v>73</v>
      </c>
      <c r="V154" s="46">
        <v>39832</v>
      </c>
      <c r="W154" s="47">
        <v>0.5430787037037037</v>
      </c>
      <c r="Y154" s="46">
        <v>39818</v>
      </c>
      <c r="Z154" s="47">
        <v>0.6057407407407408</v>
      </c>
    </row>
    <row r="155" spans="8:26">
      <c r="H155" s="46">
        <v>39885</v>
      </c>
      <c r="I155" s="47">
        <v>0.95694444444444438</v>
      </c>
      <c r="J155">
        <v>32</v>
      </c>
      <c r="K155" t="s">
        <v>16</v>
      </c>
      <c r="N155" t="s">
        <v>12</v>
      </c>
      <c r="R155" s="46">
        <v>39797</v>
      </c>
      <c r="S155" s="47">
        <v>0.70327546296296306</v>
      </c>
      <c r="T155" t="s">
        <v>73</v>
      </c>
      <c r="V155" s="46">
        <v>39832</v>
      </c>
      <c r="W155" s="47">
        <v>0.55008101851851854</v>
      </c>
      <c r="Y155" s="46">
        <v>39818</v>
      </c>
      <c r="Z155" s="47">
        <v>0.60804398148148142</v>
      </c>
    </row>
    <row r="156" spans="8:26">
      <c r="H156" s="46">
        <v>39886</v>
      </c>
      <c r="I156" s="47">
        <v>0.80085648148148147</v>
      </c>
      <c r="J156">
        <v>21</v>
      </c>
      <c r="K156" t="s">
        <v>15</v>
      </c>
      <c r="N156" t="s">
        <v>12</v>
      </c>
      <c r="R156" s="46">
        <v>39797</v>
      </c>
      <c r="S156" s="47">
        <v>0.70396990740740739</v>
      </c>
      <c r="T156" t="s">
        <v>65</v>
      </c>
      <c r="V156" s="46">
        <v>39832</v>
      </c>
      <c r="W156" s="47">
        <v>0.56137731481481479</v>
      </c>
      <c r="Y156" s="46">
        <v>39818</v>
      </c>
      <c r="Z156" s="47">
        <v>0.67040509259259251</v>
      </c>
    </row>
    <row r="157" spans="8:26">
      <c r="H157" s="46">
        <v>39888</v>
      </c>
      <c r="I157" s="47">
        <v>0.26494212962962965</v>
      </c>
      <c r="J157">
        <v>19</v>
      </c>
      <c r="K157" t="s">
        <v>15</v>
      </c>
      <c r="N157" t="s">
        <v>12</v>
      </c>
      <c r="R157" s="46">
        <v>39797</v>
      </c>
      <c r="S157" s="47">
        <v>0.71001157407407411</v>
      </c>
      <c r="T157" t="s">
        <v>73</v>
      </c>
      <c r="V157" s="46">
        <v>39832</v>
      </c>
      <c r="W157" s="47">
        <v>0.56140046296296298</v>
      </c>
      <c r="Y157" s="46">
        <v>39819</v>
      </c>
      <c r="Z157" s="47">
        <v>0.42123842592592592</v>
      </c>
    </row>
    <row r="158" spans="8:26">
      <c r="H158" s="46">
        <v>39888</v>
      </c>
      <c r="I158" s="47">
        <v>0.26535879629629627</v>
      </c>
      <c r="J158">
        <v>242</v>
      </c>
      <c r="K158" t="s">
        <v>15</v>
      </c>
      <c r="N158" t="s">
        <v>12</v>
      </c>
      <c r="R158" s="46">
        <v>39797</v>
      </c>
      <c r="S158" s="47">
        <v>0.71002314814814815</v>
      </c>
      <c r="T158" t="s">
        <v>73</v>
      </c>
      <c r="V158" s="46">
        <v>39833</v>
      </c>
      <c r="W158" s="47">
        <v>0.46634259259259259</v>
      </c>
      <c r="Y158" s="46">
        <v>39819</v>
      </c>
      <c r="Z158" s="47">
        <v>0.43267361111111113</v>
      </c>
    </row>
    <row r="159" spans="8:26">
      <c r="H159" s="46">
        <v>39888</v>
      </c>
      <c r="I159" s="47">
        <v>0.26966435185185184</v>
      </c>
      <c r="J159">
        <v>21</v>
      </c>
      <c r="K159" t="s">
        <v>15</v>
      </c>
      <c r="N159" t="s">
        <v>12</v>
      </c>
      <c r="R159" s="46">
        <v>39797</v>
      </c>
      <c r="S159" s="47">
        <v>0.71296296296296291</v>
      </c>
      <c r="T159" t="s">
        <v>73</v>
      </c>
      <c r="V159" s="46">
        <v>39833</v>
      </c>
      <c r="W159" s="47">
        <v>0.65320601851851856</v>
      </c>
      <c r="Y159" s="46">
        <v>39819</v>
      </c>
      <c r="Z159" s="47">
        <v>0.55975694444444446</v>
      </c>
    </row>
    <row r="160" spans="8:26">
      <c r="H160" s="46">
        <v>39888</v>
      </c>
      <c r="I160" s="47">
        <v>0.33650462962962963</v>
      </c>
      <c r="J160">
        <v>21</v>
      </c>
      <c r="K160" t="s">
        <v>15</v>
      </c>
      <c r="N160" t="s">
        <v>12</v>
      </c>
      <c r="R160" s="46">
        <v>39797</v>
      </c>
      <c r="S160" s="47">
        <v>0.71296296296296291</v>
      </c>
      <c r="T160" t="s">
        <v>73</v>
      </c>
      <c r="V160" s="46">
        <v>39833</v>
      </c>
      <c r="W160" s="47">
        <v>0.67708333333333337</v>
      </c>
      <c r="Y160" s="46">
        <v>39819</v>
      </c>
      <c r="Z160" s="47">
        <v>0.88666666666666671</v>
      </c>
    </row>
    <row r="161" spans="8:26">
      <c r="H161" s="46">
        <v>39888</v>
      </c>
      <c r="I161" s="47">
        <v>0.51118055555555553</v>
      </c>
      <c r="J161">
        <v>56</v>
      </c>
      <c r="K161" t="s">
        <v>15</v>
      </c>
      <c r="N161" t="s">
        <v>12</v>
      </c>
      <c r="R161" s="46">
        <v>39797</v>
      </c>
      <c r="S161" s="47">
        <v>0.71528935185185183</v>
      </c>
      <c r="T161" t="s">
        <v>73</v>
      </c>
      <c r="V161" s="46">
        <v>39833</v>
      </c>
      <c r="W161" s="47">
        <v>0.90009259259259267</v>
      </c>
      <c r="Y161" s="46">
        <v>39821</v>
      </c>
      <c r="Z161" s="47">
        <v>0.39158564814814811</v>
      </c>
    </row>
    <row r="162" spans="8:26">
      <c r="H162" s="46">
        <v>39891</v>
      </c>
      <c r="I162" s="47">
        <v>0.38856481481481481</v>
      </c>
      <c r="J162">
        <v>21</v>
      </c>
      <c r="K162" t="s">
        <v>15</v>
      </c>
      <c r="N162" t="s">
        <v>12</v>
      </c>
      <c r="R162" s="46">
        <v>39797</v>
      </c>
      <c r="S162" s="47">
        <v>0.71528935185185183</v>
      </c>
      <c r="T162" t="s">
        <v>73</v>
      </c>
      <c r="V162" s="46">
        <v>39833</v>
      </c>
      <c r="W162" s="47">
        <v>0.90013888888888882</v>
      </c>
      <c r="Y162" s="46">
        <v>39821</v>
      </c>
      <c r="Z162" s="47">
        <v>0.58136574074074077</v>
      </c>
    </row>
    <row r="163" spans="8:26">
      <c r="H163" s="46">
        <v>39891</v>
      </c>
      <c r="I163" s="47">
        <v>0.39365740740740746</v>
      </c>
      <c r="J163">
        <v>29</v>
      </c>
      <c r="K163" t="s">
        <v>16</v>
      </c>
      <c r="N163" t="s">
        <v>12</v>
      </c>
      <c r="R163" s="46">
        <v>39797</v>
      </c>
      <c r="S163" s="47">
        <v>0.73584490740740749</v>
      </c>
      <c r="T163" t="s">
        <v>73</v>
      </c>
      <c r="V163" s="46">
        <v>39834</v>
      </c>
      <c r="W163" s="47">
        <v>0.85890046296296296</v>
      </c>
      <c r="Y163" s="46">
        <v>39821</v>
      </c>
      <c r="Z163" s="47">
        <v>0.80282407407407408</v>
      </c>
    </row>
    <row r="164" spans="8:26">
      <c r="H164" s="46">
        <v>39891</v>
      </c>
      <c r="I164" s="47">
        <v>0.39451388888888889</v>
      </c>
      <c r="J164">
        <v>26</v>
      </c>
      <c r="K164" t="s">
        <v>16</v>
      </c>
      <c r="N164" t="s">
        <v>12</v>
      </c>
      <c r="R164" s="46">
        <v>39797</v>
      </c>
      <c r="S164" s="47">
        <v>0.73585648148148142</v>
      </c>
      <c r="T164" t="s">
        <v>73</v>
      </c>
      <c r="V164" s="46">
        <v>39834</v>
      </c>
      <c r="W164" s="47">
        <v>0.93615740740740738</v>
      </c>
      <c r="Y164" s="46">
        <v>39821</v>
      </c>
      <c r="Z164" s="47">
        <v>0.80526620370370372</v>
      </c>
    </row>
    <row r="165" spans="8:26">
      <c r="H165" s="46">
        <v>39891</v>
      </c>
      <c r="I165" s="47">
        <v>0.39496527777777773</v>
      </c>
      <c r="J165">
        <v>19</v>
      </c>
      <c r="K165" t="s">
        <v>15</v>
      </c>
      <c r="N165" t="s">
        <v>12</v>
      </c>
      <c r="R165" s="46">
        <v>39797</v>
      </c>
      <c r="S165" s="47">
        <v>0.8162152777777778</v>
      </c>
      <c r="T165" t="s">
        <v>73</v>
      </c>
      <c r="V165" s="46">
        <v>39834</v>
      </c>
      <c r="W165" s="47">
        <v>0.38292824074074078</v>
      </c>
      <c r="Y165" s="46">
        <v>39822</v>
      </c>
      <c r="Z165" s="47">
        <v>0.55380787037037038</v>
      </c>
    </row>
    <row r="166" spans="8:26">
      <c r="H166" s="46">
        <v>39892</v>
      </c>
      <c r="I166" s="47">
        <v>0.30728009259259259</v>
      </c>
      <c r="J166">
        <v>20</v>
      </c>
      <c r="K166" t="s">
        <v>15</v>
      </c>
      <c r="N166" t="s">
        <v>12</v>
      </c>
      <c r="R166" s="46">
        <v>39797</v>
      </c>
      <c r="S166" s="47">
        <v>0.8162152777777778</v>
      </c>
      <c r="T166" t="s">
        <v>73</v>
      </c>
      <c r="V166" s="46">
        <v>39834</v>
      </c>
      <c r="W166" s="47">
        <v>0.49465277777777777</v>
      </c>
      <c r="Y166" s="46">
        <v>39822</v>
      </c>
      <c r="Z166" s="47">
        <v>0.55915509259259266</v>
      </c>
    </row>
    <row r="167" spans="8:26">
      <c r="H167" s="46">
        <v>39894</v>
      </c>
      <c r="I167" s="47">
        <v>0.67952546296296301</v>
      </c>
      <c r="J167">
        <v>21</v>
      </c>
      <c r="K167" t="s">
        <v>15</v>
      </c>
      <c r="N167" t="s">
        <v>12</v>
      </c>
      <c r="R167" s="46">
        <v>39797</v>
      </c>
      <c r="S167" s="47">
        <v>0.86265046296296299</v>
      </c>
      <c r="T167" t="s">
        <v>73</v>
      </c>
      <c r="V167" s="46">
        <v>39835</v>
      </c>
      <c r="W167" s="47">
        <v>0.35873842592592592</v>
      </c>
      <c r="Y167" s="46">
        <v>39822</v>
      </c>
      <c r="Z167" s="47">
        <v>0.78343750000000001</v>
      </c>
    </row>
    <row r="168" spans="8:26">
      <c r="H168" s="46">
        <v>39894</v>
      </c>
      <c r="I168" s="47">
        <v>0.680150462962963</v>
      </c>
      <c r="J168">
        <v>1283</v>
      </c>
      <c r="K168" t="s">
        <v>15</v>
      </c>
      <c r="O168" t="s">
        <v>12</v>
      </c>
      <c r="R168" s="46">
        <v>39797</v>
      </c>
      <c r="S168" s="47">
        <v>0.86266203703703714</v>
      </c>
      <c r="T168" t="s">
        <v>73</v>
      </c>
      <c r="V168" s="46">
        <v>39835</v>
      </c>
      <c r="W168" s="47">
        <v>0.54371527777777773</v>
      </c>
      <c r="Y168" s="46">
        <v>39823</v>
      </c>
      <c r="Z168" s="47">
        <v>0.83064814814814814</v>
      </c>
    </row>
    <row r="169" spans="8:26">
      <c r="H169" s="46">
        <v>39894</v>
      </c>
      <c r="I169" s="47">
        <v>0.69526620370370373</v>
      </c>
      <c r="J169">
        <v>20</v>
      </c>
      <c r="K169" t="s">
        <v>15</v>
      </c>
      <c r="N169" t="s">
        <v>12</v>
      </c>
      <c r="R169" s="46">
        <v>39797</v>
      </c>
      <c r="S169" s="47">
        <v>0.8629282407407407</v>
      </c>
      <c r="T169" t="s">
        <v>73</v>
      </c>
      <c r="V169" s="46">
        <v>39835</v>
      </c>
      <c r="W169" s="47">
        <v>0.8416203703703703</v>
      </c>
      <c r="Y169" s="46">
        <v>39825</v>
      </c>
      <c r="Z169" s="47">
        <v>0.38863425925925926</v>
      </c>
    </row>
    <row r="170" spans="8:26">
      <c r="H170" s="46">
        <v>39895</v>
      </c>
      <c r="I170" s="47">
        <v>0.38768518518518519</v>
      </c>
      <c r="J170">
        <v>33</v>
      </c>
      <c r="K170" t="s">
        <v>15</v>
      </c>
      <c r="N170" t="s">
        <v>12</v>
      </c>
      <c r="R170" s="46">
        <v>39797</v>
      </c>
      <c r="S170" s="47">
        <v>0.86293981481481474</v>
      </c>
      <c r="T170" t="s">
        <v>73</v>
      </c>
      <c r="V170" s="46">
        <v>39835</v>
      </c>
      <c r="W170" s="47">
        <v>0.86729166666666668</v>
      </c>
      <c r="Y170" s="46">
        <v>39825</v>
      </c>
      <c r="Z170" s="47">
        <v>0.41162037037037041</v>
      </c>
    </row>
    <row r="171" spans="8:26">
      <c r="H171" s="46">
        <v>39895</v>
      </c>
      <c r="I171" s="47">
        <v>0.38874999999999998</v>
      </c>
      <c r="J171">
        <v>18</v>
      </c>
      <c r="K171" t="s">
        <v>15</v>
      </c>
      <c r="O171" t="s">
        <v>12</v>
      </c>
      <c r="R171" s="46">
        <v>39798</v>
      </c>
      <c r="S171" s="47">
        <v>0.28672453703703704</v>
      </c>
      <c r="T171" t="s">
        <v>65</v>
      </c>
      <c r="V171" s="46">
        <v>39835</v>
      </c>
      <c r="W171" s="47">
        <v>0.87017361111111102</v>
      </c>
      <c r="Y171" s="46">
        <v>39825</v>
      </c>
      <c r="Z171" s="47">
        <v>0.41997685185185185</v>
      </c>
    </row>
    <row r="172" spans="8:26">
      <c r="H172" s="46">
        <v>39891</v>
      </c>
      <c r="I172" s="47">
        <v>0.52118055555555554</v>
      </c>
      <c r="J172">
        <v>24</v>
      </c>
      <c r="K172" t="s">
        <v>16</v>
      </c>
      <c r="N172" t="s">
        <v>12</v>
      </c>
      <c r="R172" s="46">
        <v>39798</v>
      </c>
      <c r="S172" s="47">
        <v>0.52024305555555561</v>
      </c>
      <c r="T172" t="s">
        <v>73</v>
      </c>
      <c r="V172" s="46">
        <v>39836</v>
      </c>
      <c r="W172" s="47">
        <v>0.44687499999999997</v>
      </c>
      <c r="Y172" s="46">
        <v>39825</v>
      </c>
      <c r="Z172" s="47">
        <v>0.61190972222222217</v>
      </c>
    </row>
    <row r="173" spans="8:26">
      <c r="H173" s="46">
        <v>39899</v>
      </c>
      <c r="I173" s="47">
        <v>0.51561342592592596</v>
      </c>
      <c r="J173">
        <v>25</v>
      </c>
      <c r="K173" t="s">
        <v>16</v>
      </c>
      <c r="N173" t="s">
        <v>12</v>
      </c>
      <c r="R173" s="46">
        <v>39798</v>
      </c>
      <c r="S173" s="47">
        <v>0.52025462962962965</v>
      </c>
      <c r="T173" t="s">
        <v>73</v>
      </c>
      <c r="V173" s="46">
        <v>39836</v>
      </c>
      <c r="W173" s="47">
        <v>0.52690972222222221</v>
      </c>
      <c r="Y173" s="46">
        <v>39825</v>
      </c>
      <c r="Z173" s="47">
        <v>0.69620370370370377</v>
      </c>
    </row>
    <row r="174" spans="8:26">
      <c r="H174" s="46">
        <v>39899</v>
      </c>
      <c r="I174" s="47">
        <v>0.51623842592592595</v>
      </c>
      <c r="J174">
        <v>48</v>
      </c>
      <c r="K174" t="s">
        <v>15</v>
      </c>
      <c r="N174" t="s">
        <v>12</v>
      </c>
      <c r="R174" s="46">
        <v>39798</v>
      </c>
      <c r="S174" s="47">
        <v>0.5308680555555555</v>
      </c>
      <c r="T174" t="s">
        <v>73</v>
      </c>
      <c r="V174" s="46">
        <v>39836</v>
      </c>
      <c r="W174" s="47">
        <v>0.66290509259259256</v>
      </c>
      <c r="Y174" s="46">
        <v>39825</v>
      </c>
      <c r="Z174" s="47">
        <v>0.69819444444444445</v>
      </c>
    </row>
    <row r="175" spans="8:26">
      <c r="H175" s="46">
        <v>39899</v>
      </c>
      <c r="I175" s="47">
        <v>0.51712962962962961</v>
      </c>
      <c r="J175">
        <v>60</v>
      </c>
      <c r="K175" t="s">
        <v>16</v>
      </c>
      <c r="N175" t="s">
        <v>12</v>
      </c>
      <c r="R175" s="46">
        <v>39798</v>
      </c>
      <c r="S175" s="47">
        <v>0.5308680555555555</v>
      </c>
      <c r="T175" t="s">
        <v>73</v>
      </c>
      <c r="V175" s="46">
        <v>39839</v>
      </c>
      <c r="W175" s="47">
        <v>0.38666666666666666</v>
      </c>
      <c r="Y175" s="46">
        <v>39826</v>
      </c>
      <c r="Z175" s="47">
        <v>0.52091435185185186</v>
      </c>
    </row>
    <row r="176" spans="8:26">
      <c r="H176" s="46">
        <v>39899</v>
      </c>
      <c r="I176" s="47">
        <v>0.58486111111111116</v>
      </c>
      <c r="J176">
        <v>45</v>
      </c>
      <c r="K176" t="s">
        <v>15</v>
      </c>
      <c r="N176" t="s">
        <v>12</v>
      </c>
      <c r="R176" s="46">
        <v>39798</v>
      </c>
      <c r="S176" s="47">
        <v>0.53650462962962964</v>
      </c>
      <c r="T176" t="s">
        <v>73</v>
      </c>
      <c r="V176" s="46">
        <v>39839</v>
      </c>
      <c r="W176" s="47">
        <v>0.46710648148148143</v>
      </c>
      <c r="Y176" s="46">
        <v>39826</v>
      </c>
      <c r="Z176" s="47">
        <v>0.52474537037037039</v>
      </c>
    </row>
    <row r="177" spans="8:26">
      <c r="H177" s="46">
        <v>39899</v>
      </c>
      <c r="I177" s="47">
        <v>0.58731481481481485</v>
      </c>
      <c r="J177">
        <v>69</v>
      </c>
      <c r="K177" t="s">
        <v>15</v>
      </c>
      <c r="N177" t="s">
        <v>12</v>
      </c>
      <c r="R177" s="46">
        <v>39798</v>
      </c>
      <c r="S177" s="47">
        <v>0.53651620370370368</v>
      </c>
      <c r="T177" t="s">
        <v>73</v>
      </c>
      <c r="V177" s="46">
        <v>39839</v>
      </c>
      <c r="W177" s="47">
        <v>0.4684490740740741</v>
      </c>
      <c r="Y177" s="46">
        <v>39826</v>
      </c>
      <c r="Z177" s="47">
        <v>0.53811342592592593</v>
      </c>
    </row>
    <row r="178" spans="8:26">
      <c r="H178" s="46">
        <v>39899</v>
      </c>
      <c r="I178" s="47">
        <v>0.63671296296296298</v>
      </c>
      <c r="J178">
        <v>196</v>
      </c>
      <c r="K178" t="s">
        <v>15</v>
      </c>
      <c r="N178" t="s">
        <v>12</v>
      </c>
      <c r="R178" s="46">
        <v>39798</v>
      </c>
      <c r="S178" s="47">
        <v>0.54231481481481481</v>
      </c>
      <c r="T178" t="s">
        <v>67</v>
      </c>
      <c r="V178" s="46">
        <v>39839</v>
      </c>
      <c r="W178" s="47">
        <v>0.61305555555555558</v>
      </c>
      <c r="Y178" s="46">
        <v>39826</v>
      </c>
      <c r="Z178" s="47">
        <v>0.54314814814814816</v>
      </c>
    </row>
    <row r="179" spans="8:26">
      <c r="H179" s="46"/>
      <c r="I179" s="47"/>
      <c r="R179" s="46">
        <v>39798</v>
      </c>
      <c r="S179" s="47">
        <v>0.54464120370370372</v>
      </c>
      <c r="T179" t="s">
        <v>73</v>
      </c>
      <c r="V179" s="46">
        <v>39839</v>
      </c>
      <c r="W179" s="47">
        <v>0.62685185185185188</v>
      </c>
      <c r="Y179" s="46">
        <v>39826</v>
      </c>
      <c r="Z179" s="47">
        <v>0.62344907407407402</v>
      </c>
    </row>
    <row r="180" spans="8:26">
      <c r="H180" s="46"/>
      <c r="I180" s="47"/>
      <c r="R180" s="46">
        <v>39798</v>
      </c>
      <c r="S180" s="47">
        <v>0.54464120370370372</v>
      </c>
      <c r="T180" t="s">
        <v>73</v>
      </c>
      <c r="V180" s="46">
        <v>39840</v>
      </c>
      <c r="W180" s="47">
        <v>0.38619212962962962</v>
      </c>
      <c r="Y180" s="46">
        <v>39827</v>
      </c>
      <c r="Z180" s="47">
        <v>0.36278935185185185</v>
      </c>
    </row>
    <row r="181" spans="8:26">
      <c r="H181" s="46"/>
      <c r="I181" s="47"/>
      <c r="R181" s="46">
        <v>39798</v>
      </c>
      <c r="S181" s="47">
        <v>0.61957175925925922</v>
      </c>
      <c r="T181" t="s">
        <v>67</v>
      </c>
      <c r="V181" s="46">
        <v>39840</v>
      </c>
      <c r="W181" s="47">
        <v>0.38847222222222227</v>
      </c>
      <c r="Y181" s="46">
        <v>39827</v>
      </c>
      <c r="Z181" s="47">
        <v>0.38293981481481482</v>
      </c>
    </row>
    <row r="182" spans="8:26">
      <c r="H182" s="46"/>
      <c r="I182" s="47"/>
      <c r="R182" s="46">
        <v>39798</v>
      </c>
      <c r="S182" s="47">
        <v>0.62938657407407406</v>
      </c>
      <c r="T182" t="s">
        <v>73</v>
      </c>
      <c r="V182" s="46">
        <v>39841</v>
      </c>
      <c r="W182" s="47">
        <v>0.33986111111111111</v>
      </c>
      <c r="Y182" s="46">
        <v>39827</v>
      </c>
      <c r="Z182" s="47">
        <v>0.40001157407407412</v>
      </c>
    </row>
    <row r="183" spans="8:26">
      <c r="H183" s="46"/>
      <c r="I183" s="47"/>
      <c r="R183" s="46">
        <v>39798</v>
      </c>
      <c r="S183" s="47">
        <v>0.62938657407407406</v>
      </c>
      <c r="T183" t="s">
        <v>73</v>
      </c>
      <c r="V183" s="46">
        <v>39842</v>
      </c>
      <c r="W183" s="47">
        <v>0.45472222222222225</v>
      </c>
      <c r="Y183" s="46">
        <v>39827</v>
      </c>
      <c r="Z183" s="47">
        <v>0.40761574074074075</v>
      </c>
    </row>
    <row r="184" spans="8:26">
      <c r="H184" s="46"/>
      <c r="I184" s="47"/>
      <c r="R184" s="46">
        <v>39798</v>
      </c>
      <c r="S184" s="47">
        <v>0.67995370370370367</v>
      </c>
      <c r="T184" t="s">
        <v>65</v>
      </c>
      <c r="V184" s="46">
        <v>39842</v>
      </c>
      <c r="W184" s="47">
        <v>0.6334953703703704</v>
      </c>
      <c r="Y184" s="46">
        <v>39827</v>
      </c>
      <c r="Z184" s="47">
        <v>0.63377314814814811</v>
      </c>
    </row>
    <row r="185" spans="8:26">
      <c r="H185" s="46"/>
      <c r="I185" s="47"/>
      <c r="R185" s="46">
        <v>39799</v>
      </c>
      <c r="S185" s="47">
        <v>0.44916666666666666</v>
      </c>
      <c r="T185" t="s">
        <v>71</v>
      </c>
      <c r="V185" s="46">
        <v>39843</v>
      </c>
      <c r="W185" s="47">
        <v>0.66218750000000004</v>
      </c>
      <c r="Y185" s="46">
        <v>39827</v>
      </c>
      <c r="Z185" s="47">
        <v>0.63616898148148149</v>
      </c>
    </row>
    <row r="186" spans="8:26">
      <c r="H186" s="46"/>
      <c r="I186" s="47"/>
      <c r="R186" s="46">
        <v>39799</v>
      </c>
      <c r="S186" s="47">
        <v>0.44968750000000002</v>
      </c>
      <c r="T186" t="s">
        <v>73</v>
      </c>
      <c r="V186" s="46">
        <v>39846</v>
      </c>
      <c r="W186" s="47">
        <v>0.54726851851851854</v>
      </c>
      <c r="Y186" s="46">
        <v>39827</v>
      </c>
      <c r="Z186" s="47">
        <v>0.63974537037037038</v>
      </c>
    </row>
    <row r="187" spans="8:26">
      <c r="H187" s="46"/>
      <c r="I187" s="47"/>
      <c r="R187" s="46">
        <v>39799</v>
      </c>
      <c r="S187" s="47">
        <v>0.44968750000000002</v>
      </c>
      <c r="T187" t="s">
        <v>73</v>
      </c>
      <c r="V187" s="46">
        <v>39846</v>
      </c>
      <c r="W187" s="47">
        <v>0.69178240740740737</v>
      </c>
      <c r="Y187" s="46">
        <v>39828</v>
      </c>
      <c r="Z187" s="47">
        <v>0.47718749999999999</v>
      </c>
    </row>
    <row r="188" spans="8:26">
      <c r="H188" s="46"/>
      <c r="I188" s="47"/>
      <c r="R188" s="46">
        <v>39799</v>
      </c>
      <c r="S188" s="47">
        <v>0.45048611111111114</v>
      </c>
      <c r="T188" t="s">
        <v>65</v>
      </c>
      <c r="V188" s="46">
        <v>39846</v>
      </c>
      <c r="W188" s="47">
        <v>0.51902777777777775</v>
      </c>
      <c r="Y188" s="46">
        <v>39828</v>
      </c>
      <c r="Z188" s="47">
        <v>0.48995370370370367</v>
      </c>
    </row>
    <row r="189" spans="8:26">
      <c r="H189" s="46"/>
      <c r="I189" s="47"/>
      <c r="R189" s="46">
        <v>39799</v>
      </c>
      <c r="S189" s="47">
        <v>0.80740740740740735</v>
      </c>
      <c r="T189" t="s">
        <v>65</v>
      </c>
      <c r="V189" s="46">
        <v>39846</v>
      </c>
      <c r="W189" s="47">
        <v>0.53090277777777783</v>
      </c>
      <c r="Y189" s="46">
        <v>39828</v>
      </c>
      <c r="Z189" s="47">
        <v>0.51171296296296298</v>
      </c>
    </row>
    <row r="190" spans="8:26">
      <c r="H190" s="46"/>
      <c r="I190" s="47"/>
      <c r="R190" s="46">
        <v>39801</v>
      </c>
      <c r="S190" s="47">
        <v>0.5568981481481482</v>
      </c>
      <c r="T190" t="s">
        <v>73</v>
      </c>
      <c r="V190" s="46">
        <v>39847</v>
      </c>
      <c r="W190" s="47">
        <v>0.56297453703703704</v>
      </c>
      <c r="Y190" s="46">
        <v>39828</v>
      </c>
      <c r="Z190" s="47">
        <v>0.6074074074074074</v>
      </c>
    </row>
    <row r="191" spans="8:26">
      <c r="H191" s="46"/>
      <c r="I191" s="47"/>
      <c r="R191" s="46">
        <v>39801</v>
      </c>
      <c r="S191" s="47">
        <v>0.5568981481481482</v>
      </c>
      <c r="T191" t="s">
        <v>73</v>
      </c>
      <c r="V191" s="46">
        <v>39847</v>
      </c>
      <c r="W191" s="47">
        <v>0.65020833333333339</v>
      </c>
      <c r="Y191" s="46">
        <v>39829</v>
      </c>
      <c r="Z191" s="47">
        <v>0.37546296296296294</v>
      </c>
    </row>
    <row r="192" spans="8:26">
      <c r="H192" s="46"/>
      <c r="I192" s="47"/>
      <c r="R192" s="46">
        <v>39801</v>
      </c>
      <c r="S192" s="47">
        <v>0.55799768518518522</v>
      </c>
      <c r="T192" t="s">
        <v>71</v>
      </c>
      <c r="V192" s="46">
        <v>39847</v>
      </c>
      <c r="W192" s="47">
        <v>0.74234953703703699</v>
      </c>
      <c r="Y192" s="46">
        <v>39829</v>
      </c>
      <c r="Z192" s="47">
        <v>0.3848611111111111</v>
      </c>
    </row>
    <row r="193" spans="8:26">
      <c r="H193" s="46"/>
      <c r="I193" s="47"/>
      <c r="R193" s="46">
        <v>39801</v>
      </c>
      <c r="S193" s="47">
        <v>0.55817129629629625</v>
      </c>
      <c r="T193" t="s">
        <v>73</v>
      </c>
      <c r="V193" s="46">
        <v>39847</v>
      </c>
      <c r="W193" s="47">
        <v>0.745</v>
      </c>
      <c r="Y193" s="46">
        <v>39829</v>
      </c>
      <c r="Z193" s="47">
        <v>0.62865740740740739</v>
      </c>
    </row>
    <row r="194" spans="8:26">
      <c r="R194" s="46">
        <v>39801</v>
      </c>
      <c r="S194" s="47">
        <v>0.55817129629629625</v>
      </c>
      <c r="T194" t="s">
        <v>73</v>
      </c>
      <c r="V194" s="46">
        <v>39847</v>
      </c>
      <c r="W194" s="47">
        <v>0.79782407407407396</v>
      </c>
      <c r="Y194" s="46">
        <v>39829</v>
      </c>
      <c r="Z194" s="47">
        <v>0.63072916666666667</v>
      </c>
    </row>
    <row r="195" spans="8:26">
      <c r="R195" s="46">
        <v>39801</v>
      </c>
      <c r="S195" s="47">
        <v>0.55877314814814816</v>
      </c>
      <c r="T195" t="s">
        <v>73</v>
      </c>
      <c r="V195" s="46">
        <v>39847</v>
      </c>
      <c r="W195" s="47">
        <v>0.81646990740740744</v>
      </c>
      <c r="Y195" s="46">
        <v>39829</v>
      </c>
      <c r="Z195" s="47">
        <v>0.6402430555555555</v>
      </c>
    </row>
    <row r="196" spans="8:26">
      <c r="R196" s="46">
        <v>39801</v>
      </c>
      <c r="S196" s="47">
        <v>0.55877314814814816</v>
      </c>
      <c r="T196" t="s">
        <v>73</v>
      </c>
      <c r="V196" s="46">
        <v>39848</v>
      </c>
      <c r="W196" s="47">
        <v>0.40114583333333331</v>
      </c>
      <c r="Y196" s="46">
        <v>39829</v>
      </c>
      <c r="Z196" s="47">
        <v>0.76971064814814805</v>
      </c>
    </row>
    <row r="197" spans="8:26">
      <c r="R197" s="46">
        <v>39801</v>
      </c>
      <c r="S197" s="47">
        <v>0.55899305555555556</v>
      </c>
      <c r="T197" t="s">
        <v>73</v>
      </c>
      <c r="V197" s="46">
        <v>39848</v>
      </c>
      <c r="W197" s="47">
        <v>0.64910879629629636</v>
      </c>
      <c r="Y197" s="46">
        <v>39829</v>
      </c>
      <c r="Z197" s="47">
        <v>0.79996527777777782</v>
      </c>
    </row>
    <row r="198" spans="8:26">
      <c r="R198" s="46">
        <v>39801</v>
      </c>
      <c r="S198" s="47">
        <v>0.5590046296296296</v>
      </c>
      <c r="T198" t="s">
        <v>73</v>
      </c>
      <c r="V198" s="46">
        <v>39848</v>
      </c>
      <c r="W198" s="47">
        <v>0.71346064814814814</v>
      </c>
      <c r="Y198" s="46">
        <v>39830</v>
      </c>
      <c r="Z198" s="47">
        <v>0.6068634259259259</v>
      </c>
    </row>
    <row r="199" spans="8:26">
      <c r="R199" s="46">
        <v>39801</v>
      </c>
      <c r="S199" s="47">
        <v>0.55920138888888882</v>
      </c>
      <c r="T199" t="s">
        <v>72</v>
      </c>
      <c r="V199" s="46">
        <v>39849</v>
      </c>
      <c r="W199" s="47">
        <v>0.63329861111111108</v>
      </c>
      <c r="Y199" s="46">
        <v>39830</v>
      </c>
      <c r="Z199" s="47">
        <v>0.78114583333333332</v>
      </c>
    </row>
    <row r="200" spans="8:26">
      <c r="R200" s="46">
        <v>39801</v>
      </c>
      <c r="S200" s="47">
        <v>0.56793981481481481</v>
      </c>
      <c r="T200" t="s">
        <v>73</v>
      </c>
      <c r="V200" s="46">
        <v>39850</v>
      </c>
      <c r="W200" s="47">
        <v>0.44119212962962967</v>
      </c>
      <c r="Y200" s="46">
        <v>39830</v>
      </c>
      <c r="Z200" s="47">
        <v>0.79361111111111116</v>
      </c>
    </row>
    <row r="201" spans="8:26">
      <c r="R201" s="46">
        <v>39801</v>
      </c>
      <c r="S201" s="47">
        <v>0.56793981481481481</v>
      </c>
      <c r="T201" t="s">
        <v>73</v>
      </c>
      <c r="V201" s="46">
        <v>39850</v>
      </c>
      <c r="W201" s="47">
        <v>0.77244212962962966</v>
      </c>
      <c r="Y201" s="46">
        <v>39831</v>
      </c>
      <c r="Z201" s="47">
        <v>0.5009837962962963</v>
      </c>
    </row>
    <row r="202" spans="8:26">
      <c r="R202" s="46">
        <v>39801</v>
      </c>
      <c r="S202" s="47">
        <v>0.58890046296296295</v>
      </c>
      <c r="T202" t="s">
        <v>65</v>
      </c>
      <c r="V202" s="46">
        <v>39850</v>
      </c>
      <c r="W202" s="47">
        <v>0.87510416666666668</v>
      </c>
      <c r="Y202" s="46">
        <v>39831</v>
      </c>
      <c r="Z202" s="47">
        <v>0.57074074074074077</v>
      </c>
    </row>
    <row r="203" spans="8:26">
      <c r="R203" s="46">
        <v>39801</v>
      </c>
      <c r="S203" s="47">
        <v>0.58903935185185186</v>
      </c>
      <c r="T203" t="s">
        <v>67</v>
      </c>
      <c r="V203" s="46">
        <v>39851</v>
      </c>
      <c r="W203" s="47">
        <v>0.89361111111111102</v>
      </c>
      <c r="Y203" s="46">
        <v>39831</v>
      </c>
      <c r="Z203" s="47">
        <v>0.65631944444444446</v>
      </c>
    </row>
    <row r="204" spans="8:26">
      <c r="R204" s="46">
        <v>39801</v>
      </c>
      <c r="S204" s="47">
        <v>0.59068287037037037</v>
      </c>
      <c r="T204" t="s">
        <v>73</v>
      </c>
      <c r="V204" s="46">
        <v>39851</v>
      </c>
      <c r="W204" s="47">
        <v>0.8936574074074074</v>
      </c>
      <c r="Y204" s="46">
        <v>39831</v>
      </c>
      <c r="Z204" s="47">
        <v>0.66851851851851851</v>
      </c>
    </row>
    <row r="205" spans="8:26">
      <c r="R205" s="46">
        <v>39801</v>
      </c>
      <c r="S205" s="47">
        <v>0.59068287037037037</v>
      </c>
      <c r="T205" t="s">
        <v>73</v>
      </c>
      <c r="V205" s="46">
        <v>39851</v>
      </c>
      <c r="W205" s="47">
        <v>0.9005439814814814</v>
      </c>
      <c r="Y205" s="46">
        <v>39832</v>
      </c>
      <c r="Z205" s="47">
        <v>0.39493055555555556</v>
      </c>
    </row>
    <row r="206" spans="8:26">
      <c r="R206" s="46">
        <v>39801</v>
      </c>
      <c r="S206" s="47">
        <v>0.63866898148148155</v>
      </c>
      <c r="T206" t="s">
        <v>73</v>
      </c>
      <c r="V206" s="46">
        <v>39851</v>
      </c>
      <c r="W206" s="47">
        <v>0.90060185185185182</v>
      </c>
      <c r="Y206" s="46">
        <v>39832</v>
      </c>
      <c r="Z206" s="47">
        <v>0.54381944444444441</v>
      </c>
    </row>
    <row r="207" spans="8:26">
      <c r="R207" s="46">
        <v>39801</v>
      </c>
      <c r="S207" s="47">
        <v>0.63866898148148155</v>
      </c>
      <c r="T207" t="s">
        <v>73</v>
      </c>
      <c r="V207" s="46">
        <v>39851</v>
      </c>
      <c r="W207" s="47">
        <v>0.95934027777777775</v>
      </c>
      <c r="Y207" s="46">
        <v>39832</v>
      </c>
      <c r="Z207" s="47">
        <v>0.55052083333333335</v>
      </c>
    </row>
    <row r="208" spans="8:26">
      <c r="R208" s="46">
        <v>39801</v>
      </c>
      <c r="S208" s="47">
        <v>0.6705092592592593</v>
      </c>
      <c r="T208" t="s">
        <v>73</v>
      </c>
      <c r="V208" s="46">
        <v>39851</v>
      </c>
      <c r="W208" s="47">
        <v>0.95949074074074081</v>
      </c>
      <c r="Y208" s="46">
        <v>39833</v>
      </c>
      <c r="Z208" s="47">
        <v>0.46680555555555553</v>
      </c>
    </row>
    <row r="209" spans="18:26">
      <c r="R209" s="46">
        <v>39801</v>
      </c>
      <c r="S209" s="47">
        <v>0.6705092592592593</v>
      </c>
      <c r="T209" t="s">
        <v>73</v>
      </c>
      <c r="V209" s="46">
        <v>39852</v>
      </c>
      <c r="W209" s="47">
        <v>0.53613425925925928</v>
      </c>
      <c r="Y209" s="46">
        <v>39833</v>
      </c>
      <c r="Z209" s="47">
        <v>0.6413888888888889</v>
      </c>
    </row>
    <row r="210" spans="18:26">
      <c r="R210" s="46">
        <v>39801</v>
      </c>
      <c r="S210" s="47">
        <v>0.82814814814814808</v>
      </c>
      <c r="T210" t="s">
        <v>65</v>
      </c>
      <c r="V210" s="46">
        <v>39852</v>
      </c>
      <c r="W210" s="47">
        <v>0.55092592592592593</v>
      </c>
      <c r="Y210" s="46">
        <v>39833</v>
      </c>
      <c r="Z210" s="47">
        <v>0.65354166666666669</v>
      </c>
    </row>
    <row r="211" spans="18:26">
      <c r="R211" s="46">
        <v>39802</v>
      </c>
      <c r="S211" s="47">
        <v>3.4594907407407408E-2</v>
      </c>
      <c r="T211" t="s">
        <v>65</v>
      </c>
      <c r="V211" s="46">
        <v>39852</v>
      </c>
      <c r="W211" s="47">
        <v>0.83687500000000004</v>
      </c>
      <c r="Y211" s="46">
        <v>39834</v>
      </c>
      <c r="Z211" s="47">
        <v>0.36387731481481483</v>
      </c>
    </row>
    <row r="212" spans="18:26">
      <c r="R212" s="46">
        <v>39802</v>
      </c>
      <c r="S212" s="47">
        <v>3.4895833333333334E-2</v>
      </c>
      <c r="T212" t="s">
        <v>67</v>
      </c>
      <c r="V212" s="46">
        <v>39852</v>
      </c>
      <c r="W212" s="47">
        <v>0.83744212962962961</v>
      </c>
      <c r="Y212" s="46">
        <v>39834</v>
      </c>
      <c r="Z212" s="47">
        <v>0.3666666666666667</v>
      </c>
    </row>
    <row r="213" spans="18:26">
      <c r="R213" s="46">
        <v>39802</v>
      </c>
      <c r="S213" s="47">
        <v>0.43781249999999999</v>
      </c>
      <c r="T213" t="s">
        <v>71</v>
      </c>
      <c r="V213" s="46">
        <v>39853</v>
      </c>
      <c r="W213" s="47">
        <v>0.77184027777777775</v>
      </c>
      <c r="Y213" s="46">
        <v>39835</v>
      </c>
      <c r="Z213" s="47">
        <v>0.35445601851851855</v>
      </c>
    </row>
    <row r="214" spans="18:26">
      <c r="R214" s="46">
        <v>39802</v>
      </c>
      <c r="S214" s="47">
        <v>0.43809027777777776</v>
      </c>
      <c r="T214" t="s">
        <v>65</v>
      </c>
      <c r="V214" s="46">
        <v>39853</v>
      </c>
      <c r="W214" s="47">
        <v>0.91520833333333329</v>
      </c>
      <c r="Y214" s="46">
        <v>39835</v>
      </c>
      <c r="Z214" s="47">
        <v>0.36047453703703702</v>
      </c>
    </row>
    <row r="215" spans="18:26">
      <c r="R215" s="46">
        <v>39802</v>
      </c>
      <c r="S215" s="47">
        <v>0.4480555555555556</v>
      </c>
      <c r="T215" t="s">
        <v>73</v>
      </c>
      <c r="V215" s="46">
        <v>39853</v>
      </c>
      <c r="W215" s="47">
        <v>0.99847222222222232</v>
      </c>
      <c r="Y215" s="46">
        <v>39835</v>
      </c>
      <c r="Z215" s="47">
        <v>0.83621527777777782</v>
      </c>
    </row>
    <row r="216" spans="18:26">
      <c r="R216" s="46">
        <v>39802</v>
      </c>
      <c r="S216" s="47">
        <v>0.4480555555555556</v>
      </c>
      <c r="T216" t="s">
        <v>73</v>
      </c>
      <c r="V216" s="46">
        <v>39854</v>
      </c>
      <c r="W216" s="47">
        <v>0.38944444444444448</v>
      </c>
      <c r="Y216" s="46">
        <v>39835</v>
      </c>
      <c r="Z216" s="47">
        <v>0.86814814814814811</v>
      </c>
    </row>
    <row r="217" spans="18:26">
      <c r="R217" s="46">
        <v>39802</v>
      </c>
      <c r="S217" s="47">
        <v>0.4485763888888889</v>
      </c>
      <c r="T217" t="s">
        <v>73</v>
      </c>
      <c r="V217" s="46">
        <v>39854</v>
      </c>
      <c r="W217" s="47">
        <v>0.65525462962962966</v>
      </c>
      <c r="Y217" s="46">
        <v>39843</v>
      </c>
      <c r="Z217" s="47">
        <v>0.53844907407407405</v>
      </c>
    </row>
    <row r="218" spans="18:26">
      <c r="R218" s="46">
        <v>39802</v>
      </c>
      <c r="S218" s="47">
        <v>0.4485763888888889</v>
      </c>
      <c r="T218" t="s">
        <v>73</v>
      </c>
      <c r="V218" s="46">
        <v>39855</v>
      </c>
      <c r="W218" s="47">
        <v>0.39195601851851852</v>
      </c>
      <c r="Y218" s="46">
        <v>39843</v>
      </c>
      <c r="Z218" s="47">
        <v>0.66283564814814822</v>
      </c>
    </row>
    <row r="219" spans="18:26">
      <c r="R219" s="46">
        <v>39802</v>
      </c>
      <c r="S219" s="47">
        <v>0.48402777777777778</v>
      </c>
      <c r="T219" t="s">
        <v>67</v>
      </c>
      <c r="V219" s="46">
        <v>39855</v>
      </c>
      <c r="W219" s="47">
        <v>0.55175925925925928</v>
      </c>
      <c r="Y219" s="46">
        <v>39846</v>
      </c>
      <c r="Z219" s="47">
        <v>0.45922453703703708</v>
      </c>
    </row>
    <row r="220" spans="18:26">
      <c r="R220" s="46">
        <v>39802</v>
      </c>
      <c r="S220" s="47">
        <v>0.48421296296296296</v>
      </c>
      <c r="T220" t="s">
        <v>65</v>
      </c>
      <c r="V220" s="46">
        <v>39855</v>
      </c>
      <c r="W220" s="47">
        <v>0.55387731481481484</v>
      </c>
      <c r="Y220" s="46">
        <v>39846</v>
      </c>
      <c r="Z220" s="47">
        <v>0.52008101851851851</v>
      </c>
    </row>
    <row r="221" spans="18:26">
      <c r="R221" s="46">
        <v>39802</v>
      </c>
      <c r="S221" s="47">
        <v>0.58462962962962961</v>
      </c>
      <c r="T221" t="s">
        <v>65</v>
      </c>
      <c r="V221" s="46">
        <v>39855</v>
      </c>
      <c r="W221" s="47">
        <v>0.58266203703703701</v>
      </c>
      <c r="Y221" s="46">
        <v>39846</v>
      </c>
      <c r="Z221" s="47">
        <v>0.52204861111111112</v>
      </c>
    </row>
    <row r="222" spans="18:26">
      <c r="R222" s="46">
        <v>39802</v>
      </c>
      <c r="S222" s="47">
        <v>0.58480324074074075</v>
      </c>
      <c r="T222" t="s">
        <v>67</v>
      </c>
      <c r="V222" s="46">
        <v>39855</v>
      </c>
      <c r="W222" s="47">
        <v>0.58509259259259261</v>
      </c>
      <c r="Y222" s="46">
        <v>39846</v>
      </c>
      <c r="Z222" s="47">
        <v>0.52796296296296297</v>
      </c>
    </row>
    <row r="223" spans="18:26">
      <c r="R223" s="46">
        <v>39802</v>
      </c>
      <c r="S223" s="47">
        <v>0.58811342592592586</v>
      </c>
      <c r="T223" t="s">
        <v>65</v>
      </c>
      <c r="V223" s="46">
        <v>39855</v>
      </c>
      <c r="W223" s="47">
        <v>0.67591435185185178</v>
      </c>
      <c r="Y223" s="46">
        <v>39847</v>
      </c>
      <c r="Z223" s="47">
        <v>0.3923611111111111</v>
      </c>
    </row>
    <row r="224" spans="18:26">
      <c r="R224" s="46">
        <v>39802</v>
      </c>
      <c r="S224" s="47">
        <v>0.73641203703703706</v>
      </c>
      <c r="T224" t="s">
        <v>73</v>
      </c>
      <c r="V224" s="46">
        <v>39856</v>
      </c>
      <c r="W224" s="47">
        <v>0.38405092592592593</v>
      </c>
      <c r="Y224" s="46">
        <v>39847</v>
      </c>
      <c r="Z224" s="47">
        <v>0.51920138888888889</v>
      </c>
    </row>
    <row r="225" spans="18:26">
      <c r="R225" s="46">
        <v>39802</v>
      </c>
      <c r="S225" s="47">
        <v>0.73642361111111121</v>
      </c>
      <c r="T225" t="s">
        <v>73</v>
      </c>
      <c r="V225" s="46">
        <v>39856</v>
      </c>
      <c r="W225" s="47">
        <v>0.63299768518518518</v>
      </c>
      <c r="Y225" s="46">
        <v>39847</v>
      </c>
      <c r="Z225" s="47">
        <v>0.56630787037037034</v>
      </c>
    </row>
    <row r="226" spans="18:26">
      <c r="R226" s="46">
        <v>39802</v>
      </c>
      <c r="S226" s="47">
        <v>0.73700231481481471</v>
      </c>
      <c r="T226" t="s">
        <v>71</v>
      </c>
      <c r="V226" s="46">
        <v>39856</v>
      </c>
      <c r="W226" s="47">
        <v>0.63526620370370368</v>
      </c>
      <c r="Y226" s="46">
        <v>39847</v>
      </c>
      <c r="Z226" s="47">
        <v>0.65111111111111108</v>
      </c>
    </row>
    <row r="227" spans="18:26">
      <c r="R227" s="46">
        <v>39802</v>
      </c>
      <c r="S227" s="47">
        <v>0.74129629629629623</v>
      </c>
      <c r="T227" t="s">
        <v>73</v>
      </c>
      <c r="V227" s="46">
        <v>39856</v>
      </c>
      <c r="W227" s="47">
        <v>0.70983796296296298</v>
      </c>
      <c r="Y227" s="46">
        <v>39847</v>
      </c>
      <c r="Z227" s="47">
        <v>0.74225694444444434</v>
      </c>
    </row>
    <row r="228" spans="18:26">
      <c r="R228" s="46">
        <v>39802</v>
      </c>
      <c r="S228" s="47">
        <v>0.74130787037037038</v>
      </c>
      <c r="T228" t="s">
        <v>73</v>
      </c>
      <c r="V228" s="46">
        <v>39857</v>
      </c>
      <c r="W228" s="47">
        <v>0.65525462962962966</v>
      </c>
      <c r="Y228" s="46">
        <v>39847</v>
      </c>
      <c r="Z228" s="47">
        <v>0.7950694444444445</v>
      </c>
    </row>
    <row r="229" spans="18:26">
      <c r="R229" s="46">
        <v>39802</v>
      </c>
      <c r="S229" s="47">
        <v>0.79833333333333334</v>
      </c>
      <c r="T229" t="s">
        <v>73</v>
      </c>
      <c r="V229" s="46">
        <v>39857</v>
      </c>
      <c r="W229" s="47">
        <v>0.65708333333333335</v>
      </c>
      <c r="Y229" s="46">
        <v>39847</v>
      </c>
      <c r="Z229" s="47">
        <v>0.79895833333333333</v>
      </c>
    </row>
    <row r="230" spans="18:26">
      <c r="R230" s="46">
        <v>39802</v>
      </c>
      <c r="S230" s="47">
        <v>0.79833333333333334</v>
      </c>
      <c r="T230" t="s">
        <v>73</v>
      </c>
      <c r="V230" s="46">
        <v>39857</v>
      </c>
      <c r="W230" s="47">
        <v>0.69194444444444436</v>
      </c>
      <c r="Y230" s="46">
        <v>39848</v>
      </c>
      <c r="Z230" s="47">
        <v>0.71403935185185186</v>
      </c>
    </row>
    <row r="231" spans="18:26">
      <c r="R231" s="46">
        <v>39802</v>
      </c>
      <c r="S231" s="47">
        <v>0.79913194444444446</v>
      </c>
      <c r="T231" t="s">
        <v>73</v>
      </c>
      <c r="V231" s="46">
        <v>39857</v>
      </c>
      <c r="W231" s="47">
        <v>0.69378472222222232</v>
      </c>
      <c r="Y231" s="46">
        <v>39850</v>
      </c>
      <c r="Z231" s="47">
        <v>0.5214699074074074</v>
      </c>
    </row>
    <row r="232" spans="18:26">
      <c r="R232" s="46">
        <v>39802</v>
      </c>
      <c r="S232" s="47">
        <v>0.79914351851851861</v>
      </c>
      <c r="T232" t="s">
        <v>73</v>
      </c>
      <c r="V232" s="46">
        <v>39857</v>
      </c>
      <c r="W232" s="47">
        <v>0.78994212962962962</v>
      </c>
      <c r="Y232" s="46">
        <v>39850</v>
      </c>
      <c r="Z232" s="47">
        <v>0.62155092592592587</v>
      </c>
    </row>
    <row r="233" spans="18:26">
      <c r="R233" s="46">
        <v>39802</v>
      </c>
      <c r="S233" s="47">
        <v>0.79978009259259253</v>
      </c>
      <c r="T233" t="s">
        <v>73</v>
      </c>
      <c r="V233" s="46">
        <v>39857</v>
      </c>
      <c r="W233" s="47">
        <v>0.79017361111111117</v>
      </c>
      <c r="Y233" s="46">
        <v>39850</v>
      </c>
      <c r="Z233" s="47">
        <v>0.76155092592592588</v>
      </c>
    </row>
    <row r="234" spans="18:26">
      <c r="R234" s="46">
        <v>39802</v>
      </c>
      <c r="S234" s="47">
        <v>0.79978009259259253</v>
      </c>
      <c r="T234" t="s">
        <v>73</v>
      </c>
      <c r="V234" s="46">
        <v>39857</v>
      </c>
      <c r="W234" s="47">
        <v>0.86920138888888887</v>
      </c>
      <c r="Y234" s="46">
        <v>39850</v>
      </c>
      <c r="Z234" s="47">
        <v>0.8461805555555556</v>
      </c>
    </row>
    <row r="235" spans="18:26">
      <c r="R235" s="46">
        <v>39802</v>
      </c>
      <c r="S235" s="47">
        <v>0.80008101851851843</v>
      </c>
      <c r="T235" t="s">
        <v>73</v>
      </c>
      <c r="V235" s="46">
        <v>39858</v>
      </c>
      <c r="W235" s="47">
        <v>0.54252314814814817</v>
      </c>
      <c r="Y235" s="46">
        <v>39850</v>
      </c>
      <c r="Z235" s="47">
        <v>0.91052083333333333</v>
      </c>
    </row>
    <row r="236" spans="18:26">
      <c r="R236" s="46">
        <v>39802</v>
      </c>
      <c r="S236" s="47">
        <v>0.80009259259259258</v>
      </c>
      <c r="T236" t="s">
        <v>73</v>
      </c>
      <c r="V236" s="46">
        <v>39858</v>
      </c>
      <c r="W236" s="47">
        <v>0.55228009259259259</v>
      </c>
      <c r="Y236" s="46">
        <v>39851</v>
      </c>
      <c r="Z236" s="47">
        <v>0.51399305555555552</v>
      </c>
    </row>
    <row r="237" spans="18:26">
      <c r="R237" s="46">
        <v>39802</v>
      </c>
      <c r="S237" s="47">
        <v>0.80086805555555562</v>
      </c>
      <c r="T237" t="s">
        <v>65</v>
      </c>
      <c r="V237" s="46">
        <v>39858</v>
      </c>
      <c r="W237" s="47">
        <v>0.64452546296296298</v>
      </c>
      <c r="Y237" s="46">
        <v>39854</v>
      </c>
      <c r="Z237" s="47">
        <v>0.65600694444444441</v>
      </c>
    </row>
    <row r="238" spans="18:26">
      <c r="R238" s="46">
        <v>39802</v>
      </c>
      <c r="S238" s="47">
        <v>0.87577546296296294</v>
      </c>
      <c r="T238" t="s">
        <v>65</v>
      </c>
      <c r="V238" s="46">
        <v>39859</v>
      </c>
      <c r="W238" s="47">
        <v>0.59168981481481475</v>
      </c>
      <c r="Y238" s="46">
        <v>39854</v>
      </c>
      <c r="Z238" s="47">
        <v>0.68206018518518519</v>
      </c>
    </row>
    <row r="239" spans="18:26">
      <c r="R239" s="46">
        <v>39803</v>
      </c>
      <c r="S239" s="47">
        <v>4.7523148148148148E-2</v>
      </c>
      <c r="T239" t="s">
        <v>65</v>
      </c>
      <c r="V239" s="46">
        <v>39860</v>
      </c>
      <c r="W239" s="47">
        <v>0.39473379629629629</v>
      </c>
      <c r="Y239" s="46">
        <v>39854</v>
      </c>
      <c r="Z239" s="47">
        <v>0.72594907407407405</v>
      </c>
    </row>
    <row r="240" spans="18:26">
      <c r="R240" s="46">
        <v>39803</v>
      </c>
      <c r="S240" s="47">
        <v>0.7055324074074073</v>
      </c>
      <c r="T240" t="s">
        <v>65</v>
      </c>
      <c r="V240" s="46">
        <v>39860</v>
      </c>
      <c r="W240" s="47">
        <v>0.44119212962962967</v>
      </c>
      <c r="Y240" s="46">
        <v>39855</v>
      </c>
      <c r="Z240" s="47">
        <v>0.39317129629629632</v>
      </c>
    </row>
    <row r="241" spans="18:26">
      <c r="R241" s="46">
        <v>39803</v>
      </c>
      <c r="S241" s="47">
        <v>0.75443287037037043</v>
      </c>
      <c r="T241" t="s">
        <v>65</v>
      </c>
      <c r="V241" s="46">
        <v>39860</v>
      </c>
      <c r="W241" s="47">
        <v>0.57153935185185178</v>
      </c>
      <c r="Y241" s="46">
        <v>39855</v>
      </c>
      <c r="Z241" s="47">
        <v>0.54578703703703701</v>
      </c>
    </row>
    <row r="242" spans="18:26">
      <c r="R242" s="46">
        <v>39803</v>
      </c>
      <c r="S242" s="47">
        <v>0.75453703703703701</v>
      </c>
      <c r="T242" t="s">
        <v>69</v>
      </c>
      <c r="V242" s="46">
        <v>39860</v>
      </c>
      <c r="W242" s="47">
        <v>0.62497685185185181</v>
      </c>
      <c r="Y242" s="46">
        <v>39855</v>
      </c>
      <c r="Z242" s="47">
        <v>0.54696759259259264</v>
      </c>
    </row>
    <row r="243" spans="18:26">
      <c r="R243" s="46">
        <v>39803</v>
      </c>
      <c r="S243" s="47">
        <v>0.75472222222222218</v>
      </c>
      <c r="T243" t="s">
        <v>65</v>
      </c>
      <c r="V243" s="46">
        <v>39860</v>
      </c>
      <c r="W243" s="47">
        <v>0.63728009259259266</v>
      </c>
      <c r="Y243" s="46">
        <v>39855</v>
      </c>
      <c r="Z243" s="47">
        <v>0.583125</v>
      </c>
    </row>
    <row r="244" spans="18:26">
      <c r="R244" s="46">
        <v>39803</v>
      </c>
      <c r="S244" s="47">
        <v>0.75484953703703705</v>
      </c>
      <c r="T244" t="s">
        <v>69</v>
      </c>
      <c r="V244" s="46">
        <v>39861</v>
      </c>
      <c r="W244" s="47">
        <v>1.4363425925925925E-2</v>
      </c>
      <c r="Y244" s="46">
        <v>39855</v>
      </c>
      <c r="Z244" s="47">
        <v>0.59973379629629631</v>
      </c>
    </row>
    <row r="245" spans="18:26">
      <c r="R245" s="46">
        <v>39803</v>
      </c>
      <c r="S245" s="47">
        <v>0.76046296296296301</v>
      </c>
      <c r="T245" t="s">
        <v>65</v>
      </c>
      <c r="V245" s="46">
        <v>39861</v>
      </c>
      <c r="W245" s="47">
        <v>0.31084490740740739</v>
      </c>
      <c r="Y245" s="46">
        <v>39856</v>
      </c>
      <c r="Z245" s="47">
        <v>0.34674768518518517</v>
      </c>
    </row>
    <row r="246" spans="18:26">
      <c r="R246" s="46">
        <v>39803</v>
      </c>
      <c r="S246" s="47">
        <v>0.79795138888888895</v>
      </c>
      <c r="T246" t="s">
        <v>71</v>
      </c>
      <c r="V246" s="46">
        <v>39861</v>
      </c>
      <c r="W246" s="47">
        <v>0.39799768518518519</v>
      </c>
      <c r="Y246" s="46">
        <v>39856</v>
      </c>
      <c r="Z246" s="47">
        <v>0.56170138888888888</v>
      </c>
    </row>
    <row r="247" spans="18:26">
      <c r="R247" s="46">
        <v>39803</v>
      </c>
      <c r="S247" s="47">
        <v>0.79902777777777778</v>
      </c>
      <c r="T247" t="s">
        <v>71</v>
      </c>
      <c r="V247" s="46">
        <v>39861</v>
      </c>
      <c r="W247" s="47">
        <v>0.5176736111111111</v>
      </c>
      <c r="Y247" s="46">
        <v>39856</v>
      </c>
      <c r="Z247" s="47">
        <v>0.93118055555555557</v>
      </c>
    </row>
    <row r="248" spans="18:26">
      <c r="R248" s="46">
        <v>39803</v>
      </c>
      <c r="S248" s="47">
        <v>0.80182870370370374</v>
      </c>
      <c r="T248" t="s">
        <v>71</v>
      </c>
      <c r="V248" s="46">
        <v>39861</v>
      </c>
      <c r="W248" s="47">
        <v>0.53167824074074077</v>
      </c>
      <c r="Y248" s="46">
        <v>39856</v>
      </c>
      <c r="Z248" s="47">
        <v>0.93236111111111108</v>
      </c>
    </row>
    <row r="249" spans="18:26">
      <c r="R249" s="46">
        <v>39803</v>
      </c>
      <c r="S249" s="47">
        <v>0.93682870370370364</v>
      </c>
      <c r="T249" t="s">
        <v>67</v>
      </c>
      <c r="V249" s="46">
        <v>39862</v>
      </c>
      <c r="W249" s="47">
        <v>0.38157407407407407</v>
      </c>
      <c r="Y249" s="46">
        <v>39856</v>
      </c>
      <c r="Z249" s="47">
        <v>0.93337962962962961</v>
      </c>
    </row>
    <row r="250" spans="18:26">
      <c r="R250" s="46">
        <v>39804</v>
      </c>
      <c r="S250" s="47">
        <v>0.39126157407407408</v>
      </c>
      <c r="T250" t="s">
        <v>73</v>
      </c>
      <c r="V250" s="46">
        <v>39862</v>
      </c>
      <c r="W250" s="47">
        <v>0.41188657407407409</v>
      </c>
      <c r="Y250" s="46">
        <v>39856</v>
      </c>
      <c r="Z250" s="47">
        <v>0.93483796296296295</v>
      </c>
    </row>
    <row r="251" spans="18:26">
      <c r="R251" s="46">
        <v>39804</v>
      </c>
      <c r="S251" s="47">
        <v>0.39127314814814818</v>
      </c>
      <c r="T251" t="s">
        <v>73</v>
      </c>
      <c r="V251" s="46">
        <v>39862</v>
      </c>
      <c r="W251" s="47">
        <v>0.42668981481481483</v>
      </c>
      <c r="Y251" s="46">
        <v>39856</v>
      </c>
      <c r="Z251" s="47">
        <v>0.93552083333333336</v>
      </c>
    </row>
    <row r="252" spans="18:26">
      <c r="R252" s="46">
        <v>39804</v>
      </c>
      <c r="S252" s="47">
        <v>0.39990740740740738</v>
      </c>
      <c r="T252" t="s">
        <v>73</v>
      </c>
      <c r="V252" s="46">
        <v>39862</v>
      </c>
      <c r="W252" s="47">
        <v>0.52636574074074072</v>
      </c>
      <c r="Y252" s="46">
        <v>39856</v>
      </c>
      <c r="Z252" s="47">
        <v>0.93631944444444448</v>
      </c>
    </row>
    <row r="253" spans="18:26">
      <c r="R253" s="46">
        <v>39804</v>
      </c>
      <c r="S253" s="47">
        <v>0.39990740740740738</v>
      </c>
      <c r="T253" t="s">
        <v>73</v>
      </c>
      <c r="V253" s="46">
        <v>39862</v>
      </c>
      <c r="W253" s="47">
        <v>0.59748842592592599</v>
      </c>
      <c r="Y253" s="46">
        <v>39856</v>
      </c>
      <c r="Z253" s="47">
        <v>0.93765046296296306</v>
      </c>
    </row>
    <row r="254" spans="18:26">
      <c r="R254" s="46">
        <v>39804</v>
      </c>
      <c r="S254" s="47">
        <v>0.40283564814814815</v>
      </c>
      <c r="T254" t="s">
        <v>73</v>
      </c>
      <c r="V254" s="46">
        <v>39863</v>
      </c>
      <c r="W254" s="47">
        <v>0.5723611111111111</v>
      </c>
      <c r="Y254" s="46">
        <v>39856</v>
      </c>
      <c r="Z254" s="47">
        <v>0.93839120370370377</v>
      </c>
    </row>
    <row r="255" spans="18:26">
      <c r="R255" s="46">
        <v>39804</v>
      </c>
      <c r="S255" s="47">
        <v>0.40283564814814815</v>
      </c>
      <c r="T255" t="s">
        <v>73</v>
      </c>
      <c r="V255" s="46">
        <v>39863</v>
      </c>
      <c r="W255" s="47">
        <v>0.57275462962962964</v>
      </c>
      <c r="Y255" s="46">
        <v>39856</v>
      </c>
      <c r="Z255" s="47">
        <v>0.93866898148148159</v>
      </c>
    </row>
    <row r="256" spans="18:26">
      <c r="R256" s="46">
        <v>39804</v>
      </c>
      <c r="S256" s="47">
        <v>0.4175578703703704</v>
      </c>
      <c r="T256" t="s">
        <v>65</v>
      </c>
      <c r="V256" s="46">
        <v>39863</v>
      </c>
      <c r="W256" s="47">
        <v>0.58057870370370368</v>
      </c>
      <c r="Y256" s="46">
        <v>39857</v>
      </c>
      <c r="Z256" s="47">
        <v>0.42149305555555555</v>
      </c>
    </row>
    <row r="257" spans="18:26">
      <c r="R257" s="46">
        <v>39804</v>
      </c>
      <c r="S257" s="47">
        <v>0.44988425925925929</v>
      </c>
      <c r="T257" t="s">
        <v>73</v>
      </c>
      <c r="V257" s="46">
        <v>39863</v>
      </c>
      <c r="W257" s="47">
        <v>0.95946759259259251</v>
      </c>
      <c r="Y257" s="46">
        <v>39857</v>
      </c>
      <c r="Z257" s="47">
        <v>0.64870370370370367</v>
      </c>
    </row>
    <row r="258" spans="18:26">
      <c r="R258" s="46">
        <v>39804</v>
      </c>
      <c r="S258" s="47">
        <v>0.44989583333333333</v>
      </c>
      <c r="T258" t="s">
        <v>73</v>
      </c>
      <c r="V258" s="46">
        <v>39863</v>
      </c>
      <c r="W258" s="47">
        <v>0.95972222222222225</v>
      </c>
      <c r="Y258" s="46">
        <v>39857</v>
      </c>
      <c r="Z258" s="47">
        <v>0.6524537037037037</v>
      </c>
    </row>
    <row r="259" spans="18:26">
      <c r="R259" s="46">
        <v>39804</v>
      </c>
      <c r="S259" s="47">
        <v>0.45005787037037037</v>
      </c>
      <c r="T259" t="s">
        <v>73</v>
      </c>
      <c r="V259" s="46">
        <v>39864</v>
      </c>
      <c r="W259" s="47">
        <v>0.46831018518518519</v>
      </c>
      <c r="Y259" s="46">
        <v>39857</v>
      </c>
      <c r="Z259" s="47">
        <v>0.86682870370370368</v>
      </c>
    </row>
    <row r="260" spans="18:26">
      <c r="R260" s="46">
        <v>39804</v>
      </c>
      <c r="S260" s="47">
        <v>0.45006944444444441</v>
      </c>
      <c r="T260" t="s">
        <v>73</v>
      </c>
      <c r="V260" s="46">
        <v>39864</v>
      </c>
      <c r="W260" s="47">
        <v>0.54891203703703706</v>
      </c>
      <c r="Y260" s="46">
        <v>39859</v>
      </c>
      <c r="Z260" s="47">
        <v>0.59267361111111116</v>
      </c>
    </row>
    <row r="261" spans="18:26">
      <c r="R261" s="46">
        <v>39804</v>
      </c>
      <c r="S261" s="47">
        <v>0.48942129629629627</v>
      </c>
      <c r="T261" t="s">
        <v>65</v>
      </c>
      <c r="V261" s="46">
        <v>39864</v>
      </c>
      <c r="W261" s="47">
        <v>0.63304398148148155</v>
      </c>
      <c r="Y261" s="46">
        <v>39860</v>
      </c>
      <c r="Z261" s="47">
        <v>0.62211805555555555</v>
      </c>
    </row>
    <row r="262" spans="18:26">
      <c r="R262" s="46">
        <v>39804</v>
      </c>
      <c r="S262" s="47">
        <v>0.64262731481481483</v>
      </c>
      <c r="T262" t="s">
        <v>73</v>
      </c>
      <c r="V262" s="46">
        <v>39865</v>
      </c>
      <c r="W262" s="47">
        <v>0.53268518518518515</v>
      </c>
      <c r="Y262" s="46">
        <v>39861</v>
      </c>
      <c r="Z262" s="47">
        <v>0.47060185185185183</v>
      </c>
    </row>
    <row r="263" spans="18:26">
      <c r="R263" s="46">
        <v>39804</v>
      </c>
      <c r="S263" s="47">
        <v>0.64262731481481483</v>
      </c>
      <c r="T263" t="s">
        <v>73</v>
      </c>
      <c r="V263" s="46">
        <v>39865</v>
      </c>
      <c r="W263" s="47">
        <v>0.53273148148148153</v>
      </c>
      <c r="Y263" s="46">
        <v>39862</v>
      </c>
      <c r="Z263" s="47">
        <v>0.41674768518518518</v>
      </c>
    </row>
    <row r="264" spans="18:26">
      <c r="R264" s="46">
        <v>39804</v>
      </c>
      <c r="S264" s="47">
        <v>0.68734953703703694</v>
      </c>
      <c r="T264" t="s">
        <v>65</v>
      </c>
      <c r="V264" s="46">
        <v>39867</v>
      </c>
      <c r="W264" s="47">
        <v>0.42912037037037037</v>
      </c>
      <c r="Y264" s="46">
        <v>39862</v>
      </c>
      <c r="Z264" s="47">
        <v>0.41958333333333336</v>
      </c>
    </row>
    <row r="265" spans="18:26">
      <c r="R265" s="46">
        <v>39804</v>
      </c>
      <c r="S265" s="47">
        <v>0.86935185185185182</v>
      </c>
      <c r="T265" t="s">
        <v>73</v>
      </c>
      <c r="V265" s="46">
        <v>39867</v>
      </c>
      <c r="W265" s="47">
        <v>0.45086805555555554</v>
      </c>
      <c r="Y265" s="46">
        <v>39862</v>
      </c>
      <c r="Z265" s="47">
        <v>0.52334490740740736</v>
      </c>
    </row>
    <row r="266" spans="18:26">
      <c r="R266" s="46">
        <v>39804</v>
      </c>
      <c r="S266" s="47">
        <v>0.86936342592592597</v>
      </c>
      <c r="T266" t="s">
        <v>73</v>
      </c>
      <c r="V266" s="46">
        <v>39867</v>
      </c>
      <c r="W266" s="47">
        <v>0.45091435185185186</v>
      </c>
      <c r="Y266" s="46">
        <v>39862</v>
      </c>
      <c r="Z266" s="47">
        <v>0.5682638888888889</v>
      </c>
    </row>
    <row r="267" spans="18:26">
      <c r="R267" s="46">
        <v>39804</v>
      </c>
      <c r="S267" s="47">
        <v>0.87254629629629632</v>
      </c>
      <c r="T267" t="s">
        <v>73</v>
      </c>
      <c r="V267" s="46">
        <v>39867</v>
      </c>
      <c r="W267" s="47">
        <v>0.46975694444444444</v>
      </c>
      <c r="Y267" s="46">
        <v>39862</v>
      </c>
      <c r="Z267" s="47">
        <v>0.61564814814814817</v>
      </c>
    </row>
    <row r="268" spans="18:26">
      <c r="R268" s="46">
        <v>39804</v>
      </c>
      <c r="S268" s="47">
        <v>0.87255787037037036</v>
      </c>
      <c r="T268" t="s">
        <v>73</v>
      </c>
      <c r="V268" s="46">
        <v>39867</v>
      </c>
      <c r="W268" s="47">
        <v>0.47086805555555555</v>
      </c>
      <c r="Y268" s="46">
        <v>39863</v>
      </c>
      <c r="Z268" s="47">
        <v>0.25901620370370371</v>
      </c>
    </row>
    <row r="269" spans="18:26">
      <c r="R269" s="46">
        <v>39804</v>
      </c>
      <c r="S269" s="47">
        <v>0.98826388888888894</v>
      </c>
      <c r="T269" t="s">
        <v>65</v>
      </c>
      <c r="V269" s="46">
        <v>39867</v>
      </c>
      <c r="W269" s="47">
        <v>0.47637731481481477</v>
      </c>
      <c r="Y269" s="46">
        <v>39864</v>
      </c>
      <c r="Z269" s="47">
        <v>0.54663194444444441</v>
      </c>
    </row>
    <row r="270" spans="18:26">
      <c r="R270" s="46">
        <v>39804</v>
      </c>
      <c r="S270" s="47">
        <v>0.98840277777777785</v>
      </c>
      <c r="T270" t="s">
        <v>67</v>
      </c>
      <c r="V270" s="46">
        <v>39867</v>
      </c>
      <c r="W270" s="47">
        <v>0.48417824074074073</v>
      </c>
      <c r="Y270" s="46">
        <v>39864</v>
      </c>
      <c r="Z270" s="47">
        <v>0.85228009259259263</v>
      </c>
    </row>
    <row r="271" spans="18:26">
      <c r="R271" s="46">
        <v>39805</v>
      </c>
      <c r="S271" s="47">
        <v>0.50666666666666671</v>
      </c>
      <c r="T271" t="s">
        <v>73</v>
      </c>
      <c r="V271" s="46">
        <v>39867</v>
      </c>
      <c r="W271" s="47">
        <v>0.80453703703703694</v>
      </c>
      <c r="Y271" s="46">
        <v>39867</v>
      </c>
      <c r="Z271" s="47">
        <v>0.46940972222222221</v>
      </c>
    </row>
    <row r="272" spans="18:26">
      <c r="R272" s="46">
        <v>39805</v>
      </c>
      <c r="S272" s="47">
        <v>0.50667824074074075</v>
      </c>
      <c r="T272" t="s">
        <v>73</v>
      </c>
      <c r="V272" s="46">
        <v>39867</v>
      </c>
      <c r="W272" s="47">
        <v>0.9751967592592593</v>
      </c>
      <c r="Y272" s="46">
        <v>39867</v>
      </c>
      <c r="Z272" s="47">
        <v>0.57590277777777776</v>
      </c>
    </row>
    <row r="273" spans="18:26">
      <c r="R273" s="46">
        <v>39805</v>
      </c>
      <c r="S273" s="47">
        <v>0.58124999999999993</v>
      </c>
      <c r="T273" t="s">
        <v>73</v>
      </c>
      <c r="V273" s="46">
        <v>39868</v>
      </c>
      <c r="W273" s="47">
        <v>0.66767361111111112</v>
      </c>
      <c r="Y273" s="46">
        <v>39867</v>
      </c>
      <c r="Z273" s="47">
        <v>0.58767361111111105</v>
      </c>
    </row>
    <row r="274" spans="18:26">
      <c r="R274" s="46">
        <v>39805</v>
      </c>
      <c r="S274" s="47">
        <v>0.58124999999999993</v>
      </c>
      <c r="T274" t="s">
        <v>73</v>
      </c>
      <c r="V274" s="46">
        <v>39868</v>
      </c>
      <c r="W274" s="47">
        <v>0.66805555555555562</v>
      </c>
      <c r="Y274" s="46">
        <v>39867</v>
      </c>
      <c r="Z274" s="47">
        <v>0.65864583333333326</v>
      </c>
    </row>
    <row r="275" spans="18:26">
      <c r="R275" s="46">
        <v>39805</v>
      </c>
      <c r="S275" s="47">
        <v>0.76111111111111107</v>
      </c>
      <c r="T275" t="s">
        <v>65</v>
      </c>
      <c r="V275" s="46">
        <v>39869</v>
      </c>
      <c r="W275" s="47">
        <v>0.43</v>
      </c>
      <c r="Y275" s="46">
        <v>39869</v>
      </c>
      <c r="Z275" s="47">
        <v>0.46991898148148148</v>
      </c>
    </row>
    <row r="276" spans="18:26">
      <c r="R276" s="46">
        <v>39805</v>
      </c>
      <c r="S276" s="47">
        <v>0.39343750000000005</v>
      </c>
      <c r="T276" t="s">
        <v>73</v>
      </c>
      <c r="V276" s="46">
        <v>39869</v>
      </c>
      <c r="W276" s="47">
        <v>0.45228009259259255</v>
      </c>
      <c r="Y276" s="46">
        <v>39869</v>
      </c>
      <c r="Z276" s="47">
        <v>0.52771990740740737</v>
      </c>
    </row>
    <row r="277" spans="18:26">
      <c r="R277" s="46">
        <v>39805</v>
      </c>
      <c r="S277" s="47">
        <v>0.39343750000000005</v>
      </c>
      <c r="T277" t="s">
        <v>73</v>
      </c>
      <c r="V277" s="46">
        <v>39869</v>
      </c>
      <c r="W277" s="47">
        <v>0.5323148148148148</v>
      </c>
      <c r="Y277" s="46">
        <v>39870</v>
      </c>
      <c r="Z277" s="47">
        <v>0.3661921296296296</v>
      </c>
    </row>
    <row r="278" spans="18:26">
      <c r="R278" s="46">
        <v>39805</v>
      </c>
      <c r="S278" s="47">
        <v>0.43928240740740737</v>
      </c>
      <c r="T278" t="s">
        <v>73</v>
      </c>
      <c r="V278" s="46">
        <v>39869</v>
      </c>
      <c r="W278" s="47">
        <v>0.55997685185185186</v>
      </c>
      <c r="Y278" s="46">
        <v>39870</v>
      </c>
      <c r="Z278" s="47">
        <v>0.49232638888888891</v>
      </c>
    </row>
    <row r="279" spans="18:26">
      <c r="R279" s="46">
        <v>39805</v>
      </c>
      <c r="S279" s="47">
        <v>0.43928240740740737</v>
      </c>
      <c r="T279" t="s">
        <v>73</v>
      </c>
      <c r="V279" s="46">
        <v>39869</v>
      </c>
      <c r="W279" s="47">
        <v>0.82524305555555555</v>
      </c>
      <c r="Y279" s="46">
        <v>39870</v>
      </c>
      <c r="Z279" s="47">
        <v>0.54254629629629625</v>
      </c>
    </row>
    <row r="280" spans="18:26">
      <c r="R280" s="46">
        <v>39806</v>
      </c>
      <c r="S280" s="47">
        <v>0.40714120370370371</v>
      </c>
      <c r="T280" t="s">
        <v>67</v>
      </c>
      <c r="V280" s="46">
        <v>39869</v>
      </c>
      <c r="W280" s="47">
        <v>0.8257175925925927</v>
      </c>
      <c r="Y280" s="46">
        <v>39871</v>
      </c>
      <c r="Z280" s="47">
        <v>0.35119212962962965</v>
      </c>
    </row>
    <row r="281" spans="18:26">
      <c r="R281" s="46">
        <v>39806</v>
      </c>
      <c r="S281" s="47">
        <v>0.46628472222222223</v>
      </c>
      <c r="T281" t="s">
        <v>67</v>
      </c>
      <c r="V281" s="46">
        <v>39869</v>
      </c>
      <c r="W281" s="47">
        <v>0.8852430555555556</v>
      </c>
      <c r="Y281" s="46">
        <v>39871</v>
      </c>
      <c r="Z281" s="47">
        <v>0.35693287037037041</v>
      </c>
    </row>
    <row r="282" spans="18:26">
      <c r="R282" s="46">
        <v>39806</v>
      </c>
      <c r="S282" s="47">
        <v>0.56998842592592591</v>
      </c>
      <c r="T282" t="s">
        <v>73</v>
      </c>
      <c r="V282" s="46">
        <v>39869</v>
      </c>
      <c r="W282" s="47">
        <v>0.88567129629629626</v>
      </c>
      <c r="Y282" s="46">
        <v>39871</v>
      </c>
      <c r="Z282" s="47">
        <v>0.5841319444444445</v>
      </c>
    </row>
    <row r="283" spans="18:26">
      <c r="R283" s="46">
        <v>39806</v>
      </c>
      <c r="S283" s="47">
        <v>0.56998842592592591</v>
      </c>
      <c r="T283" t="s">
        <v>73</v>
      </c>
      <c r="V283" s="46">
        <v>39869</v>
      </c>
      <c r="W283" s="47">
        <v>0.92949074074074067</v>
      </c>
      <c r="Y283" s="46">
        <v>39871</v>
      </c>
      <c r="Z283" s="47">
        <v>0.75480324074074068</v>
      </c>
    </row>
    <row r="284" spans="18:26">
      <c r="R284" s="46">
        <v>39806</v>
      </c>
      <c r="S284" s="47">
        <v>0.57837962962962963</v>
      </c>
      <c r="T284" t="s">
        <v>73</v>
      </c>
      <c r="V284" s="46">
        <v>39870</v>
      </c>
      <c r="W284" s="47">
        <v>0.33322916666666669</v>
      </c>
      <c r="Y284" s="46">
        <v>39871</v>
      </c>
      <c r="Z284" s="47">
        <v>0.7568287037037037</v>
      </c>
    </row>
    <row r="285" spans="18:26">
      <c r="R285" s="46">
        <v>39806</v>
      </c>
      <c r="S285" s="47">
        <v>0.57839120370370367</v>
      </c>
      <c r="T285" t="s">
        <v>73</v>
      </c>
      <c r="V285" s="46">
        <v>39870</v>
      </c>
      <c r="W285" s="47">
        <v>0.35684027777777777</v>
      </c>
      <c r="Y285" s="46">
        <v>39871</v>
      </c>
      <c r="Z285" s="47">
        <v>0.76366898148148143</v>
      </c>
    </row>
    <row r="286" spans="18:26">
      <c r="R286" s="46">
        <v>39806</v>
      </c>
      <c r="S286" s="47">
        <v>0.58305555555555555</v>
      </c>
      <c r="T286" t="s">
        <v>73</v>
      </c>
      <c r="V286" s="46">
        <v>39870</v>
      </c>
      <c r="W286" s="47">
        <v>0.49424768518518519</v>
      </c>
      <c r="Y286" s="46">
        <v>39873</v>
      </c>
      <c r="Z286" s="47">
        <v>0.5663541666666666</v>
      </c>
    </row>
    <row r="287" spans="18:26">
      <c r="R287" s="46">
        <v>39806</v>
      </c>
      <c r="S287" s="47">
        <v>0.58305555555555555</v>
      </c>
      <c r="T287" t="s">
        <v>73</v>
      </c>
      <c r="V287" s="46">
        <v>39870</v>
      </c>
      <c r="W287" s="47">
        <v>0.52133101851851849</v>
      </c>
      <c r="Y287" s="46">
        <v>39874</v>
      </c>
      <c r="Z287" s="47">
        <v>0.67640046296296286</v>
      </c>
    </row>
    <row r="288" spans="18:26">
      <c r="R288" s="46">
        <v>39806</v>
      </c>
      <c r="S288" s="47">
        <v>0.58423611111111107</v>
      </c>
      <c r="T288" t="s">
        <v>65</v>
      </c>
      <c r="V288" s="46">
        <v>39870</v>
      </c>
      <c r="W288" s="47">
        <v>0.54872685185185188</v>
      </c>
      <c r="Y288" s="46">
        <v>39875</v>
      </c>
      <c r="Z288" s="47">
        <v>0.54568287037037033</v>
      </c>
    </row>
    <row r="289" spans="18:26">
      <c r="R289" s="46">
        <v>39806</v>
      </c>
      <c r="S289" s="47">
        <v>0.58442129629629636</v>
      </c>
      <c r="T289" t="s">
        <v>67</v>
      </c>
      <c r="V289" s="46">
        <v>39870</v>
      </c>
      <c r="W289" s="47">
        <v>0.58354166666666674</v>
      </c>
      <c r="Y289" s="46">
        <v>39875</v>
      </c>
      <c r="Z289" s="47">
        <v>0.54835648148148153</v>
      </c>
    </row>
    <row r="290" spans="18:26">
      <c r="R290" s="46">
        <v>39806</v>
      </c>
      <c r="S290" s="47">
        <v>0.78731481481481491</v>
      </c>
      <c r="T290" t="s">
        <v>73</v>
      </c>
      <c r="V290" s="46">
        <v>39870</v>
      </c>
      <c r="W290" s="47">
        <v>0.66715277777777782</v>
      </c>
      <c r="Y290" s="46">
        <v>39875</v>
      </c>
      <c r="Z290" s="47">
        <v>0.56041666666666667</v>
      </c>
    </row>
    <row r="291" spans="18:26">
      <c r="R291" s="46">
        <v>39806</v>
      </c>
      <c r="S291" s="47">
        <v>0.78732638888888884</v>
      </c>
      <c r="T291" t="s">
        <v>73</v>
      </c>
      <c r="V291" s="46">
        <v>39870</v>
      </c>
      <c r="W291" s="47">
        <v>0.66736111111111107</v>
      </c>
      <c r="Y291" s="46">
        <v>39876</v>
      </c>
      <c r="Z291" s="47">
        <v>0.52431712962962962</v>
      </c>
    </row>
    <row r="292" spans="18:26">
      <c r="R292" s="46">
        <v>39806</v>
      </c>
      <c r="S292" s="47">
        <v>0.79199074074074083</v>
      </c>
      <c r="T292" t="s">
        <v>73</v>
      </c>
      <c r="V292" s="46">
        <v>39871</v>
      </c>
      <c r="W292" s="47">
        <v>0.3765162037037037</v>
      </c>
      <c r="Y292" s="46">
        <v>39876</v>
      </c>
      <c r="Z292" s="47">
        <v>0.53106481481481482</v>
      </c>
    </row>
    <row r="293" spans="18:26">
      <c r="R293" s="46">
        <v>39806</v>
      </c>
      <c r="S293" s="47">
        <v>0.79200231481481476</v>
      </c>
      <c r="T293" t="s">
        <v>73</v>
      </c>
      <c r="V293" s="46">
        <v>39871</v>
      </c>
      <c r="W293" s="47">
        <v>0.39201388888888888</v>
      </c>
      <c r="Y293" s="46">
        <v>39877</v>
      </c>
      <c r="Z293" s="47">
        <v>0.38453703703703707</v>
      </c>
    </row>
    <row r="294" spans="18:26">
      <c r="R294" s="46">
        <v>39806</v>
      </c>
      <c r="S294" s="47">
        <v>0.79765046296296294</v>
      </c>
      <c r="T294" t="s">
        <v>73</v>
      </c>
      <c r="V294" s="46">
        <v>39871</v>
      </c>
      <c r="W294" s="47">
        <v>0.59447916666666667</v>
      </c>
      <c r="Y294" s="46">
        <v>39877</v>
      </c>
      <c r="Z294" s="47">
        <v>0.3941898148148148</v>
      </c>
    </row>
    <row r="295" spans="18:26">
      <c r="R295" s="46">
        <v>39806</v>
      </c>
      <c r="S295" s="47">
        <v>0.79766203703703698</v>
      </c>
      <c r="T295" t="s">
        <v>73</v>
      </c>
      <c r="V295" s="46">
        <v>39871</v>
      </c>
      <c r="W295" s="47">
        <v>0.60097222222222224</v>
      </c>
      <c r="Y295" s="46">
        <v>39878</v>
      </c>
      <c r="Z295" s="47">
        <v>0.50003472222222223</v>
      </c>
    </row>
    <row r="296" spans="18:26">
      <c r="R296" s="46">
        <v>39806</v>
      </c>
      <c r="S296" s="47">
        <v>0.80548611111111112</v>
      </c>
      <c r="T296" t="s">
        <v>73</v>
      </c>
      <c r="V296" s="46">
        <v>39871</v>
      </c>
      <c r="W296" s="47">
        <v>0.76108796296296299</v>
      </c>
      <c r="Y296" s="46">
        <v>39878</v>
      </c>
      <c r="Z296" s="47">
        <v>0.61549768518518522</v>
      </c>
    </row>
    <row r="297" spans="18:26">
      <c r="R297" s="46">
        <v>39806</v>
      </c>
      <c r="S297" s="47">
        <v>0.80549768518518527</v>
      </c>
      <c r="T297" t="s">
        <v>73</v>
      </c>
      <c r="V297" s="46">
        <v>39873</v>
      </c>
      <c r="W297" s="47">
        <v>0.57682870370370376</v>
      </c>
      <c r="Y297" s="46">
        <v>39878</v>
      </c>
      <c r="Z297" s="47">
        <v>0.80674768518518514</v>
      </c>
    </row>
    <row r="298" spans="18:26">
      <c r="R298" s="46">
        <v>39806</v>
      </c>
      <c r="S298" s="47">
        <v>0.80622685185185183</v>
      </c>
      <c r="T298" t="s">
        <v>73</v>
      </c>
      <c r="V298" s="46">
        <v>39874</v>
      </c>
      <c r="W298" s="47">
        <v>0.4487962962962963</v>
      </c>
      <c r="Y298" s="46">
        <v>39878</v>
      </c>
      <c r="Z298" s="47">
        <v>0.80988425925925922</v>
      </c>
    </row>
    <row r="299" spans="18:26">
      <c r="R299" s="46">
        <v>39806</v>
      </c>
      <c r="S299" s="47">
        <v>0.80622685185185183</v>
      </c>
      <c r="T299" t="s">
        <v>73</v>
      </c>
      <c r="V299" s="46">
        <v>39874</v>
      </c>
      <c r="W299" s="47">
        <v>0.44903935185185184</v>
      </c>
      <c r="Y299" s="46">
        <v>39879</v>
      </c>
      <c r="Z299" s="47">
        <v>0.38716435185185188</v>
      </c>
    </row>
    <row r="300" spans="18:26">
      <c r="R300" s="46">
        <v>39806</v>
      </c>
      <c r="S300" s="47">
        <v>0.8068749999999999</v>
      </c>
      <c r="T300" t="s">
        <v>73</v>
      </c>
      <c r="V300" s="46">
        <v>39874</v>
      </c>
      <c r="W300" s="47">
        <v>0.49869212962962961</v>
      </c>
      <c r="Y300" s="46">
        <v>39882</v>
      </c>
      <c r="Z300" s="47">
        <v>0.38969907407407406</v>
      </c>
    </row>
    <row r="301" spans="18:26">
      <c r="R301" s="46">
        <v>39806</v>
      </c>
      <c r="S301" s="47">
        <v>0.80688657407407405</v>
      </c>
      <c r="T301" t="s">
        <v>73</v>
      </c>
      <c r="V301" s="46">
        <v>39874</v>
      </c>
      <c r="W301" s="47">
        <v>0.5332986111111111</v>
      </c>
      <c r="Y301" s="46">
        <v>39883</v>
      </c>
      <c r="Z301" s="47">
        <v>0.62465277777777783</v>
      </c>
    </row>
    <row r="302" spans="18:26">
      <c r="R302" s="46">
        <v>39806</v>
      </c>
      <c r="S302" s="47">
        <v>0.8081828703703704</v>
      </c>
      <c r="T302" t="s">
        <v>73</v>
      </c>
      <c r="V302" s="46">
        <v>39874</v>
      </c>
      <c r="W302" s="47">
        <v>0.53353009259259265</v>
      </c>
      <c r="Y302" s="46">
        <v>39883</v>
      </c>
      <c r="Z302" s="47">
        <v>0.63489583333333333</v>
      </c>
    </row>
    <row r="303" spans="18:26">
      <c r="R303" s="46">
        <v>39806</v>
      </c>
      <c r="S303" s="47">
        <v>0.80819444444444455</v>
      </c>
      <c r="T303" t="s">
        <v>73</v>
      </c>
      <c r="V303" s="46">
        <v>39874</v>
      </c>
      <c r="W303" s="47">
        <v>0.68736111111111109</v>
      </c>
      <c r="Y303" s="46">
        <v>39883</v>
      </c>
      <c r="Z303" s="47">
        <v>0.7776967592592593</v>
      </c>
    </row>
    <row r="304" spans="18:26">
      <c r="R304" s="46">
        <v>39806</v>
      </c>
      <c r="S304" s="47">
        <v>0.8135648148148148</v>
      </c>
      <c r="T304" t="s">
        <v>73</v>
      </c>
      <c r="V304" s="46">
        <v>39874</v>
      </c>
      <c r="W304" s="47">
        <v>0.68799768518518523</v>
      </c>
      <c r="Y304" s="46">
        <v>39884</v>
      </c>
      <c r="Z304" s="47">
        <v>0.66098379629629633</v>
      </c>
    </row>
    <row r="305" spans="18:26">
      <c r="R305" s="46">
        <v>39806</v>
      </c>
      <c r="S305" s="47">
        <v>0.8135648148148148</v>
      </c>
      <c r="T305" t="s">
        <v>73</v>
      </c>
      <c r="V305" s="46">
        <v>39874</v>
      </c>
      <c r="W305" s="47">
        <v>0.9412152777777778</v>
      </c>
      <c r="Y305" s="46">
        <v>39884</v>
      </c>
      <c r="Z305" s="47">
        <v>0.79587962962962966</v>
      </c>
    </row>
    <row r="306" spans="18:26">
      <c r="R306" s="46">
        <v>39806</v>
      </c>
      <c r="S306" s="47">
        <v>0.81405092592592598</v>
      </c>
      <c r="T306" t="s">
        <v>73</v>
      </c>
      <c r="V306" s="46">
        <v>39875</v>
      </c>
      <c r="W306" s="47">
        <v>0.54994212962962963</v>
      </c>
      <c r="Y306" s="46">
        <v>39886</v>
      </c>
      <c r="Z306" s="47">
        <v>0.38951388888888888</v>
      </c>
    </row>
    <row r="307" spans="18:26">
      <c r="R307" s="46">
        <v>39806</v>
      </c>
      <c r="S307" s="47">
        <v>0.81406250000000002</v>
      </c>
      <c r="T307" t="s">
        <v>73</v>
      </c>
      <c r="V307" s="46">
        <v>39875</v>
      </c>
      <c r="W307" s="47">
        <v>0.5600694444444444</v>
      </c>
      <c r="Y307" s="46">
        <v>39886</v>
      </c>
      <c r="Z307" s="47">
        <v>0.41650462962962959</v>
      </c>
    </row>
    <row r="308" spans="18:26">
      <c r="R308" s="46">
        <v>39806</v>
      </c>
      <c r="S308" s="47">
        <v>0.81782407407407398</v>
      </c>
      <c r="T308" t="s">
        <v>73</v>
      </c>
      <c r="V308" s="46">
        <v>39875</v>
      </c>
      <c r="W308" s="47">
        <v>0.72758101851851853</v>
      </c>
      <c r="Y308" s="46">
        <v>39888</v>
      </c>
      <c r="Z308" s="47">
        <v>0.2684259259259259</v>
      </c>
    </row>
    <row r="309" spans="18:26">
      <c r="R309" s="46">
        <v>39806</v>
      </c>
      <c r="S309" s="47">
        <v>0.81783564814814813</v>
      </c>
      <c r="T309" t="s">
        <v>73</v>
      </c>
      <c r="V309" s="46">
        <v>39875</v>
      </c>
      <c r="W309" s="47">
        <v>0.86046296296296287</v>
      </c>
      <c r="Y309" s="46">
        <v>39888</v>
      </c>
      <c r="Z309" s="47">
        <v>0.27008101851851851</v>
      </c>
    </row>
    <row r="310" spans="18:26">
      <c r="R310" s="46">
        <v>39806</v>
      </c>
      <c r="S310" s="47">
        <v>0.82579861111111119</v>
      </c>
      <c r="T310" t="s">
        <v>65</v>
      </c>
      <c r="V310" s="46">
        <v>39876</v>
      </c>
      <c r="W310" s="47">
        <v>2.8101851851851854E-2</v>
      </c>
      <c r="Y310" s="46">
        <v>39888</v>
      </c>
      <c r="Z310" s="47">
        <v>0.4919560185185185</v>
      </c>
    </row>
    <row r="311" spans="18:26">
      <c r="R311" s="46">
        <v>39807</v>
      </c>
      <c r="S311" s="47">
        <v>3.5821759259259262E-2</v>
      </c>
      <c r="T311" t="s">
        <v>71</v>
      </c>
      <c r="V311" s="46">
        <v>39876</v>
      </c>
      <c r="W311" s="47">
        <v>0.32688657407407407</v>
      </c>
      <c r="Y311" s="46">
        <v>39888</v>
      </c>
      <c r="Z311" s="47">
        <v>0.63631944444444444</v>
      </c>
    </row>
    <row r="312" spans="18:26">
      <c r="R312" s="46">
        <v>39807</v>
      </c>
      <c r="S312" s="47">
        <v>3.6018518518518519E-2</v>
      </c>
      <c r="T312" t="s">
        <v>73</v>
      </c>
      <c r="V312" s="46">
        <v>39876</v>
      </c>
      <c r="W312" s="47">
        <v>0.52796296296296297</v>
      </c>
      <c r="Y312" s="46">
        <v>39888</v>
      </c>
      <c r="Z312" s="47">
        <v>0.74309027777777781</v>
      </c>
    </row>
    <row r="313" spans="18:26">
      <c r="R313" s="46">
        <v>39807</v>
      </c>
      <c r="S313" s="47">
        <v>3.6030092592592593E-2</v>
      </c>
      <c r="T313" t="s">
        <v>73</v>
      </c>
      <c r="V313" s="46">
        <v>39876</v>
      </c>
      <c r="W313" s="47">
        <v>0.56710648148148146</v>
      </c>
      <c r="Y313" s="46">
        <v>39890</v>
      </c>
      <c r="Z313" s="47">
        <v>0.58910879629629631</v>
      </c>
    </row>
    <row r="314" spans="18:26">
      <c r="R314" s="46">
        <v>39807</v>
      </c>
      <c r="S314" s="47">
        <v>0.54928240740740741</v>
      </c>
      <c r="T314" t="s">
        <v>65</v>
      </c>
      <c r="V314" s="46">
        <v>39876</v>
      </c>
      <c r="W314" s="47">
        <v>0.58953703703703708</v>
      </c>
      <c r="Y314" s="46">
        <v>39890</v>
      </c>
      <c r="Z314" s="47">
        <v>0.68662037037037038</v>
      </c>
    </row>
    <row r="315" spans="18:26">
      <c r="R315" s="46">
        <v>39807</v>
      </c>
      <c r="S315" s="47">
        <v>0.5541666666666667</v>
      </c>
      <c r="T315" t="s">
        <v>73</v>
      </c>
      <c r="V315" s="46">
        <v>39876</v>
      </c>
      <c r="W315" s="47">
        <v>0.61624999999999996</v>
      </c>
      <c r="Y315" s="46">
        <v>39891</v>
      </c>
      <c r="Z315" s="47">
        <v>0.38474537037037032</v>
      </c>
    </row>
    <row r="316" spans="18:26">
      <c r="R316" s="46">
        <v>39807</v>
      </c>
      <c r="S316" s="47">
        <v>0.55417824074074074</v>
      </c>
      <c r="T316" t="s">
        <v>73</v>
      </c>
      <c r="V316" s="46">
        <v>39876</v>
      </c>
      <c r="W316" s="47">
        <v>0.65936342592592589</v>
      </c>
      <c r="Y316" s="46">
        <v>39891</v>
      </c>
      <c r="Z316" s="47">
        <v>0.40387731481481487</v>
      </c>
    </row>
    <row r="317" spans="18:26">
      <c r="R317" s="46">
        <v>39807</v>
      </c>
      <c r="S317" s="47">
        <v>0.56068287037037035</v>
      </c>
      <c r="T317" t="s">
        <v>73</v>
      </c>
      <c r="V317" s="46">
        <v>39876</v>
      </c>
      <c r="W317" s="47">
        <v>0.65964120370370372</v>
      </c>
      <c r="Y317" s="46">
        <v>39892</v>
      </c>
      <c r="Z317" s="47">
        <v>0.79822916666666666</v>
      </c>
    </row>
    <row r="318" spans="18:26">
      <c r="R318" s="46">
        <v>39807</v>
      </c>
      <c r="S318" s="47">
        <v>0.5606944444444445</v>
      </c>
      <c r="T318" t="s">
        <v>73</v>
      </c>
      <c r="V318" s="46">
        <v>39876</v>
      </c>
      <c r="W318" s="47">
        <v>0.6959143518518518</v>
      </c>
      <c r="Y318" s="46">
        <v>39894</v>
      </c>
      <c r="Z318" s="47">
        <v>0.75226851851851861</v>
      </c>
    </row>
    <row r="319" spans="18:26">
      <c r="R319" s="46">
        <v>39807</v>
      </c>
      <c r="S319" s="47">
        <v>0.65423611111111113</v>
      </c>
      <c r="T319" t="s">
        <v>71</v>
      </c>
      <c r="V319" s="46">
        <v>39877</v>
      </c>
      <c r="W319" s="47">
        <v>0.39329861111111114</v>
      </c>
      <c r="Y319" s="46">
        <v>39894</v>
      </c>
      <c r="Z319" s="47">
        <v>0.9368171296296296</v>
      </c>
    </row>
    <row r="320" spans="18:26">
      <c r="R320" s="46">
        <v>39807</v>
      </c>
      <c r="S320" s="47">
        <v>0.65501157407407407</v>
      </c>
      <c r="T320" t="s">
        <v>71</v>
      </c>
      <c r="V320" s="46">
        <v>39878</v>
      </c>
      <c r="W320" s="47">
        <v>0.57846064814814813</v>
      </c>
      <c r="Y320" s="46">
        <v>39895</v>
      </c>
      <c r="Z320" s="47">
        <v>0.38930555555555557</v>
      </c>
    </row>
    <row r="321" spans="18:26">
      <c r="R321" s="46">
        <v>39807</v>
      </c>
      <c r="S321" s="47">
        <v>0.65583333333333338</v>
      </c>
      <c r="T321" t="s">
        <v>71</v>
      </c>
      <c r="V321" s="46">
        <v>39878</v>
      </c>
      <c r="W321" s="47">
        <v>0.62422453703703706</v>
      </c>
      <c r="Y321" s="46">
        <v>39895</v>
      </c>
      <c r="Z321" s="47">
        <v>0.4450925925925926</v>
      </c>
    </row>
    <row r="322" spans="18:26">
      <c r="R322" s="46">
        <v>39807</v>
      </c>
      <c r="S322" s="47">
        <v>0.65667824074074077</v>
      </c>
      <c r="T322" t="s">
        <v>71</v>
      </c>
      <c r="V322" s="46">
        <v>39878</v>
      </c>
      <c r="W322" s="47">
        <v>0.79123842592592597</v>
      </c>
      <c r="Y322" s="46">
        <v>39895</v>
      </c>
      <c r="Z322" s="47">
        <v>0.4919560185185185</v>
      </c>
    </row>
    <row r="323" spans="18:26">
      <c r="R323" s="46">
        <v>39807</v>
      </c>
      <c r="S323" s="47">
        <v>0.6726388888888889</v>
      </c>
      <c r="T323" t="s">
        <v>73</v>
      </c>
      <c r="V323" s="46">
        <v>39878</v>
      </c>
      <c r="W323" s="47">
        <v>0.82652777777777775</v>
      </c>
      <c r="Y323" s="46">
        <v>39895</v>
      </c>
      <c r="Z323" s="47">
        <v>0.49278935185185185</v>
      </c>
    </row>
    <row r="324" spans="18:26">
      <c r="R324" s="46">
        <v>39807</v>
      </c>
      <c r="S324" s="47">
        <v>0.67265046296296294</v>
      </c>
      <c r="T324" t="s">
        <v>73</v>
      </c>
      <c r="V324" s="46">
        <v>39879</v>
      </c>
      <c r="W324" s="47">
        <v>0.38650462962962967</v>
      </c>
      <c r="Y324" s="46">
        <v>39897</v>
      </c>
      <c r="Z324" s="47">
        <v>0.55762731481481487</v>
      </c>
    </row>
    <row r="325" spans="18:26">
      <c r="R325" s="46">
        <v>39807</v>
      </c>
      <c r="S325" s="47">
        <v>0.83409722222222227</v>
      </c>
      <c r="T325" t="s">
        <v>73</v>
      </c>
      <c r="V325" s="46">
        <v>39880</v>
      </c>
      <c r="W325" s="47">
        <v>0.77270833333333344</v>
      </c>
      <c r="Y325" s="46">
        <v>39899</v>
      </c>
      <c r="Z325" s="47">
        <v>0.42484953703703704</v>
      </c>
    </row>
    <row r="326" spans="18:26">
      <c r="R326" s="46">
        <v>39807</v>
      </c>
      <c r="S326" s="47">
        <v>0.8341087962962962</v>
      </c>
      <c r="T326" t="s">
        <v>73</v>
      </c>
      <c r="V326" s="46">
        <v>39882</v>
      </c>
      <c r="W326" s="47">
        <v>0.94325231481481486</v>
      </c>
      <c r="Y326" s="46">
        <v>39899</v>
      </c>
      <c r="Z326" s="47">
        <v>0.42608796296296297</v>
      </c>
    </row>
    <row r="327" spans="18:26">
      <c r="R327" s="46">
        <v>39808</v>
      </c>
      <c r="S327" s="47">
        <v>0.49912037037037038</v>
      </c>
      <c r="T327" t="s">
        <v>73</v>
      </c>
      <c r="V327" s="46">
        <v>39882</v>
      </c>
      <c r="W327" s="47">
        <v>0.38832175925925921</v>
      </c>
      <c r="Y327" s="46">
        <v>39899</v>
      </c>
      <c r="Z327" s="47">
        <v>0.58831018518518519</v>
      </c>
    </row>
    <row r="328" spans="18:26">
      <c r="R328" s="46">
        <v>39808</v>
      </c>
      <c r="S328" s="47">
        <v>0.49913194444444442</v>
      </c>
      <c r="T328" t="s">
        <v>73</v>
      </c>
      <c r="V328" s="46">
        <v>39883</v>
      </c>
      <c r="W328" s="47">
        <v>3.5763888888888887E-2</v>
      </c>
      <c r="Y328" s="46">
        <v>39899</v>
      </c>
      <c r="Z328" s="47">
        <v>0.59288194444444442</v>
      </c>
    </row>
    <row r="329" spans="18:26">
      <c r="R329" s="46">
        <v>39808</v>
      </c>
      <c r="S329" s="47">
        <v>0.61421296296296302</v>
      </c>
      <c r="T329" t="s">
        <v>65</v>
      </c>
      <c r="V329" s="46">
        <v>39883</v>
      </c>
      <c r="W329" s="47">
        <v>0.39425925925925925</v>
      </c>
      <c r="Y329" s="46">
        <v>39899</v>
      </c>
      <c r="Z329" s="47">
        <v>0.63929398148148142</v>
      </c>
    </row>
    <row r="330" spans="18:26">
      <c r="R330" s="46">
        <v>39808</v>
      </c>
      <c r="S330" s="47">
        <v>0.63971064814814815</v>
      </c>
      <c r="T330" t="s">
        <v>67</v>
      </c>
      <c r="V330" s="46">
        <v>39883</v>
      </c>
      <c r="W330" s="47">
        <v>0.63451388888888893</v>
      </c>
      <c r="Y330" s="46">
        <v>39900</v>
      </c>
      <c r="Z330" s="47">
        <v>0.31114583333333334</v>
      </c>
    </row>
    <row r="331" spans="18:26">
      <c r="R331" s="46">
        <v>39808</v>
      </c>
      <c r="S331" s="47">
        <v>0.68859953703703702</v>
      </c>
      <c r="T331" t="s">
        <v>65</v>
      </c>
      <c r="V331" s="46">
        <v>39883</v>
      </c>
      <c r="W331" s="47">
        <v>0.63844907407407414</v>
      </c>
      <c r="Y331" s="46">
        <v>39900</v>
      </c>
      <c r="Z331" s="47">
        <v>0.33568287037037042</v>
      </c>
    </row>
    <row r="332" spans="18:26">
      <c r="R332" s="46">
        <v>39809</v>
      </c>
      <c r="S332" s="47">
        <v>0.48800925925925925</v>
      </c>
      <c r="T332" t="s">
        <v>67</v>
      </c>
      <c r="V332" s="46">
        <v>39884</v>
      </c>
      <c r="W332" s="47">
        <v>0.70930555555555552</v>
      </c>
      <c r="Y332" s="46">
        <v>39900</v>
      </c>
      <c r="Z332" s="47">
        <v>0.33606481481481482</v>
      </c>
    </row>
    <row r="333" spans="18:26">
      <c r="R333" s="46">
        <v>39809</v>
      </c>
      <c r="S333" s="47">
        <v>0.56738425925925928</v>
      </c>
      <c r="T333" t="s">
        <v>67</v>
      </c>
      <c r="V333" s="46">
        <v>39884</v>
      </c>
      <c r="W333" s="47">
        <v>0.79982638888888891</v>
      </c>
      <c r="Y333" s="46">
        <v>39900</v>
      </c>
      <c r="Z333" s="47">
        <v>0.39439814814814816</v>
      </c>
    </row>
    <row r="334" spans="18:26">
      <c r="R334" s="46">
        <v>39810</v>
      </c>
      <c r="S334" s="47">
        <v>0.45151620370370371</v>
      </c>
      <c r="T334" t="s">
        <v>73</v>
      </c>
      <c r="V334" s="46">
        <v>39886</v>
      </c>
      <c r="W334" s="47">
        <v>0.38850694444444445</v>
      </c>
      <c r="Y334" s="46">
        <v>39900</v>
      </c>
      <c r="Z334" s="47">
        <v>0.43012731481481481</v>
      </c>
    </row>
    <row r="335" spans="18:26">
      <c r="R335" s="46">
        <v>39810</v>
      </c>
      <c r="S335" s="47">
        <v>0.45152777777777775</v>
      </c>
      <c r="T335" t="s">
        <v>73</v>
      </c>
      <c r="V335" s="46">
        <v>39886</v>
      </c>
      <c r="W335" s="47">
        <v>0.41609953703703706</v>
      </c>
      <c r="Y335" s="46">
        <v>39900</v>
      </c>
      <c r="Z335" s="47">
        <v>0.54125000000000001</v>
      </c>
    </row>
    <row r="336" spans="18:26">
      <c r="R336" s="46">
        <v>39810</v>
      </c>
      <c r="S336" s="47">
        <v>0.45185185185185189</v>
      </c>
      <c r="T336" t="s">
        <v>67</v>
      </c>
      <c r="V336" s="46">
        <v>39886</v>
      </c>
      <c r="W336" s="47">
        <v>0.41868055555555556</v>
      </c>
      <c r="Y336" s="46">
        <v>39900</v>
      </c>
      <c r="Z336" s="47">
        <v>0.70723379629629635</v>
      </c>
    </row>
    <row r="337" spans="18:26">
      <c r="R337" s="46">
        <v>39810</v>
      </c>
      <c r="S337" s="47">
        <v>0.45556712962962959</v>
      </c>
      <c r="T337" t="s">
        <v>73</v>
      </c>
      <c r="V337" s="46">
        <v>39888</v>
      </c>
      <c r="W337" s="47">
        <v>0.26909722222222221</v>
      </c>
      <c r="Y337" s="46">
        <v>39900</v>
      </c>
      <c r="Z337" s="47">
        <v>0.80296296296296299</v>
      </c>
    </row>
    <row r="338" spans="18:26">
      <c r="R338" s="46">
        <v>39810</v>
      </c>
      <c r="S338" s="47">
        <v>0.45557870370370374</v>
      </c>
      <c r="T338" t="s">
        <v>73</v>
      </c>
      <c r="V338" s="46">
        <v>39888</v>
      </c>
      <c r="W338" s="47">
        <v>0.26912037037037034</v>
      </c>
      <c r="Y338" s="46">
        <v>39900</v>
      </c>
      <c r="Z338" s="47">
        <v>0.81041666666666667</v>
      </c>
    </row>
    <row r="339" spans="18:26">
      <c r="R339" s="46">
        <v>39810</v>
      </c>
      <c r="S339" s="47">
        <v>0.57415509259259256</v>
      </c>
      <c r="T339" t="s">
        <v>67</v>
      </c>
      <c r="V339" s="46">
        <v>39888</v>
      </c>
      <c r="W339" s="47">
        <v>0.27071759259259259</v>
      </c>
      <c r="Y339" s="46">
        <v>39900</v>
      </c>
      <c r="Z339" s="47">
        <v>0.81247685185185192</v>
      </c>
    </row>
    <row r="340" spans="18:26">
      <c r="R340" s="46">
        <v>39810</v>
      </c>
      <c r="S340" s="47">
        <v>0.75385416666666671</v>
      </c>
      <c r="T340" t="s">
        <v>73</v>
      </c>
      <c r="V340" s="46">
        <v>39888</v>
      </c>
      <c r="W340" s="47">
        <v>0.74219907407407415</v>
      </c>
    </row>
    <row r="341" spans="18:26">
      <c r="R341" s="46">
        <v>39810</v>
      </c>
      <c r="S341" s="47">
        <v>0.75385416666666671</v>
      </c>
      <c r="T341" t="s">
        <v>73</v>
      </c>
      <c r="V341" s="46">
        <v>39889</v>
      </c>
      <c r="W341" s="47">
        <v>0.38723379629629634</v>
      </c>
    </row>
    <row r="342" spans="18:26">
      <c r="R342" s="46">
        <v>39810</v>
      </c>
      <c r="S342" s="47">
        <v>0.75520833333333337</v>
      </c>
      <c r="T342" t="s">
        <v>65</v>
      </c>
      <c r="V342" s="46">
        <v>39889</v>
      </c>
      <c r="W342" s="47">
        <v>0.38745370370370374</v>
      </c>
    </row>
    <row r="343" spans="18:26">
      <c r="R343" s="46">
        <v>39810</v>
      </c>
      <c r="S343" s="47">
        <v>0.75862268518518527</v>
      </c>
      <c r="T343" t="s">
        <v>73</v>
      </c>
      <c r="V343" s="46">
        <v>39890</v>
      </c>
      <c r="W343" s="47">
        <v>0.69392361111111101</v>
      </c>
    </row>
    <row r="344" spans="18:26">
      <c r="R344" s="46">
        <v>39810</v>
      </c>
      <c r="S344" s="47">
        <v>0.7586342592592592</v>
      </c>
      <c r="T344" t="s">
        <v>73</v>
      </c>
      <c r="V344" s="46">
        <v>39891</v>
      </c>
      <c r="W344" s="47">
        <v>0.38028935185185181</v>
      </c>
    </row>
    <row r="345" spans="18:26">
      <c r="R345" s="46">
        <v>39810</v>
      </c>
      <c r="S345" s="47">
        <v>0.7710069444444444</v>
      </c>
      <c r="T345" t="s">
        <v>65</v>
      </c>
      <c r="V345" s="46">
        <v>39891</v>
      </c>
      <c r="W345" s="47">
        <v>0.37666666666666665</v>
      </c>
    </row>
    <row r="346" spans="18:26">
      <c r="R346" s="46">
        <v>39811</v>
      </c>
      <c r="S346" s="47">
        <v>0.53197916666666667</v>
      </c>
      <c r="T346" t="s">
        <v>73</v>
      </c>
      <c r="V346" s="46">
        <v>39891</v>
      </c>
      <c r="W346" s="47">
        <v>0.40619212962962964</v>
      </c>
    </row>
    <row r="347" spans="18:26">
      <c r="R347" s="46">
        <v>39811</v>
      </c>
      <c r="S347" s="47">
        <v>0.53199074074074071</v>
      </c>
      <c r="T347" t="s">
        <v>73</v>
      </c>
      <c r="V347" s="46">
        <v>39893</v>
      </c>
      <c r="W347" s="47">
        <v>0.51064814814814818</v>
      </c>
    </row>
    <row r="348" spans="18:26">
      <c r="R348" s="46">
        <v>39811</v>
      </c>
      <c r="S348" s="47">
        <v>0.5449074074074074</v>
      </c>
      <c r="T348" t="s">
        <v>71</v>
      </c>
      <c r="V348" s="46">
        <v>39893</v>
      </c>
      <c r="W348" s="47">
        <v>0.55174768518518513</v>
      </c>
    </row>
    <row r="349" spans="18:26">
      <c r="R349" s="46">
        <v>39811</v>
      </c>
      <c r="S349" s="47">
        <v>0.5465740740740741</v>
      </c>
      <c r="T349" t="s">
        <v>71</v>
      </c>
      <c r="V349" s="46">
        <v>39895</v>
      </c>
      <c r="W349" s="47">
        <v>0.40401620370370367</v>
      </c>
    </row>
    <row r="350" spans="18:26">
      <c r="R350" s="46">
        <v>39811</v>
      </c>
      <c r="S350" s="47">
        <v>0.55141203703703701</v>
      </c>
      <c r="T350" t="s">
        <v>73</v>
      </c>
      <c r="V350" s="46">
        <v>39895</v>
      </c>
      <c r="W350" s="47">
        <v>0.44248842592592591</v>
      </c>
    </row>
    <row r="351" spans="18:26">
      <c r="R351" s="46">
        <v>39811</v>
      </c>
      <c r="S351" s="47">
        <v>0.55142361111111116</v>
      </c>
      <c r="T351" t="s">
        <v>73</v>
      </c>
      <c r="V351" s="46">
        <v>39895</v>
      </c>
      <c r="W351" s="47">
        <v>0.44383101851851853</v>
      </c>
    </row>
    <row r="352" spans="18:26">
      <c r="R352" s="46">
        <v>39811</v>
      </c>
      <c r="S352" s="47">
        <v>0.56379629629629624</v>
      </c>
      <c r="T352" t="s">
        <v>73</v>
      </c>
      <c r="V352" s="46">
        <v>39895</v>
      </c>
      <c r="W352" s="47">
        <v>0.49108796296296298</v>
      </c>
    </row>
    <row r="353" spans="18:23">
      <c r="R353" s="46">
        <v>39811</v>
      </c>
      <c r="S353" s="47">
        <v>0.56380787037037039</v>
      </c>
      <c r="T353" t="s">
        <v>73</v>
      </c>
      <c r="V353" s="46">
        <v>39895</v>
      </c>
      <c r="W353" s="47">
        <v>0.71506944444444442</v>
      </c>
    </row>
    <row r="354" spans="18:23">
      <c r="R354" s="46">
        <v>39811</v>
      </c>
      <c r="S354" s="47">
        <v>0.57208333333333339</v>
      </c>
      <c r="T354" t="s">
        <v>65</v>
      </c>
      <c r="V354" s="46">
        <v>39897</v>
      </c>
      <c r="W354" s="47">
        <v>0.58993055555555551</v>
      </c>
    </row>
    <row r="355" spans="18:23">
      <c r="R355" s="46">
        <v>39811</v>
      </c>
      <c r="S355" s="47">
        <v>0.57233796296296291</v>
      </c>
      <c r="T355" t="s">
        <v>67</v>
      </c>
      <c r="V355" s="46">
        <v>39897</v>
      </c>
      <c r="W355" s="47">
        <v>0.63120370370370371</v>
      </c>
    </row>
    <row r="356" spans="18:23">
      <c r="R356" s="46">
        <v>39811</v>
      </c>
      <c r="S356" s="47">
        <v>0.57930555555555563</v>
      </c>
      <c r="T356" t="s">
        <v>73</v>
      </c>
      <c r="V356" s="46">
        <v>39897</v>
      </c>
      <c r="W356" s="47">
        <v>0.69096064814814817</v>
      </c>
    </row>
    <row r="357" spans="18:23">
      <c r="R357" s="46">
        <v>39811</v>
      </c>
      <c r="S357" s="47">
        <v>0.57931712962962967</v>
      </c>
      <c r="T357" t="s">
        <v>73</v>
      </c>
      <c r="V357" s="46">
        <v>39897</v>
      </c>
      <c r="W357" s="47">
        <v>0.69909722222222215</v>
      </c>
    </row>
    <row r="358" spans="18:23">
      <c r="R358" s="46">
        <v>39811</v>
      </c>
      <c r="S358" s="47">
        <v>0.60358796296296291</v>
      </c>
      <c r="T358" t="s">
        <v>73</v>
      </c>
      <c r="V358" s="46">
        <v>39897</v>
      </c>
      <c r="W358" s="47">
        <v>0.71341435185185187</v>
      </c>
    </row>
    <row r="359" spans="18:23">
      <c r="R359" s="46">
        <v>39811</v>
      </c>
      <c r="S359" s="47">
        <v>0.60359953703703706</v>
      </c>
      <c r="T359" t="s">
        <v>73</v>
      </c>
      <c r="V359" s="46">
        <v>39897</v>
      </c>
      <c r="W359" s="47">
        <v>0.71341435185185187</v>
      </c>
    </row>
    <row r="360" spans="18:23">
      <c r="R360" s="46">
        <v>39811</v>
      </c>
      <c r="S360" s="47">
        <v>0.60620370370370369</v>
      </c>
      <c r="T360" t="s">
        <v>65</v>
      </c>
      <c r="V360" s="46">
        <v>39897</v>
      </c>
      <c r="W360" s="47">
        <v>0.71342592592592602</v>
      </c>
    </row>
    <row r="361" spans="18:23">
      <c r="R361" s="46">
        <v>39811</v>
      </c>
      <c r="S361" s="47">
        <v>0.60635416666666664</v>
      </c>
      <c r="T361" t="s">
        <v>69</v>
      </c>
      <c r="V361" s="46">
        <v>39897</v>
      </c>
      <c r="W361" s="47">
        <v>0.71350694444444451</v>
      </c>
    </row>
    <row r="362" spans="18:23">
      <c r="R362" s="46">
        <v>39811</v>
      </c>
      <c r="S362" s="47">
        <v>0.74688657407407411</v>
      </c>
      <c r="T362" t="s">
        <v>73</v>
      </c>
      <c r="V362" s="46">
        <v>39897</v>
      </c>
      <c r="W362" s="47">
        <v>0.71350694444444451</v>
      </c>
    </row>
    <row r="363" spans="18:23">
      <c r="R363" s="46">
        <v>39811</v>
      </c>
      <c r="S363" s="47">
        <v>0.74689814814814814</v>
      </c>
      <c r="T363" t="s">
        <v>73</v>
      </c>
      <c r="V363" s="46">
        <v>39898</v>
      </c>
      <c r="W363" s="47">
        <v>0.4767824074074074</v>
      </c>
    </row>
    <row r="364" spans="18:23">
      <c r="R364" s="46">
        <v>39811</v>
      </c>
      <c r="S364" s="47">
        <v>0.75195601851851857</v>
      </c>
      <c r="T364" t="s">
        <v>65</v>
      </c>
      <c r="V364" s="46">
        <v>39899</v>
      </c>
      <c r="W364" s="47">
        <v>0.42623842592592592</v>
      </c>
    </row>
    <row r="365" spans="18:23">
      <c r="R365" s="46">
        <v>39812</v>
      </c>
      <c r="S365" s="47">
        <v>0.56123842592592588</v>
      </c>
      <c r="T365" t="s">
        <v>73</v>
      </c>
      <c r="V365" s="46">
        <v>39899</v>
      </c>
      <c r="W365" s="47">
        <v>0.60072916666666665</v>
      </c>
    </row>
    <row r="366" spans="18:23">
      <c r="R366" s="46">
        <v>39812</v>
      </c>
      <c r="S366" s="47">
        <v>0.56125000000000003</v>
      </c>
      <c r="T366" t="s">
        <v>73</v>
      </c>
      <c r="V366" s="46">
        <v>39900</v>
      </c>
      <c r="W366" s="47">
        <v>0.31069444444444444</v>
      </c>
    </row>
    <row r="367" spans="18:23">
      <c r="R367" s="46">
        <v>39812</v>
      </c>
      <c r="S367" s="47">
        <v>0.58528935185185182</v>
      </c>
      <c r="T367" t="s">
        <v>73</v>
      </c>
      <c r="V367" s="46">
        <v>39900</v>
      </c>
      <c r="W367" s="47">
        <v>0.33506944444444442</v>
      </c>
    </row>
    <row r="368" spans="18:23">
      <c r="R368" s="46">
        <v>39812</v>
      </c>
      <c r="S368" s="47">
        <v>0.58528935185185182</v>
      </c>
      <c r="T368" t="s">
        <v>73</v>
      </c>
      <c r="V368" s="46">
        <v>39900</v>
      </c>
      <c r="W368" s="47">
        <v>0.39395833333333335</v>
      </c>
    </row>
    <row r="369" spans="18:23">
      <c r="R369" s="46">
        <v>39812</v>
      </c>
      <c r="S369" s="47">
        <v>0.72009259259259262</v>
      </c>
      <c r="T369" t="s">
        <v>65</v>
      </c>
      <c r="V369" s="46">
        <v>39900</v>
      </c>
      <c r="W369" s="47">
        <v>0.39578703703703705</v>
      </c>
    </row>
    <row r="370" spans="18:23">
      <c r="R370" s="46">
        <v>39812</v>
      </c>
      <c r="S370" s="47">
        <v>0.72019675925925919</v>
      </c>
      <c r="T370" t="s">
        <v>67</v>
      </c>
      <c r="V370" s="46">
        <v>39900</v>
      </c>
      <c r="W370" s="47">
        <v>0.42969907407407404</v>
      </c>
    </row>
    <row r="371" spans="18:23">
      <c r="R371" s="46">
        <v>39812</v>
      </c>
      <c r="S371" s="47">
        <v>0.98702546296296301</v>
      </c>
      <c r="T371" t="s">
        <v>65</v>
      </c>
      <c r="V371" s="46">
        <v>39900</v>
      </c>
      <c r="W371" s="47">
        <v>0.54582175925925924</v>
      </c>
    </row>
    <row r="372" spans="18:23">
      <c r="R372" s="46">
        <v>39812</v>
      </c>
      <c r="S372" s="47">
        <v>0.9909027777777778</v>
      </c>
      <c r="T372" t="s">
        <v>73</v>
      </c>
      <c r="V372" s="46">
        <v>39900</v>
      </c>
      <c r="W372" s="47">
        <v>0.70685185185185195</v>
      </c>
    </row>
    <row r="373" spans="18:23">
      <c r="R373" s="46">
        <v>39812</v>
      </c>
      <c r="S373" s="47">
        <v>0.99091435185185184</v>
      </c>
      <c r="T373" t="s">
        <v>73</v>
      </c>
      <c r="V373" s="46">
        <v>39900</v>
      </c>
      <c r="W373" s="47">
        <v>0.8024768518518518</v>
      </c>
    </row>
    <row r="374" spans="18:23">
      <c r="R374" s="46">
        <v>39813</v>
      </c>
      <c r="S374" s="47">
        <v>0.44657407407407407</v>
      </c>
      <c r="T374" t="s">
        <v>73</v>
      </c>
      <c r="V374" s="46">
        <v>39900</v>
      </c>
      <c r="W374" s="47">
        <v>0.80986111111111114</v>
      </c>
    </row>
    <row r="375" spans="18:23">
      <c r="R375" s="46">
        <v>39813</v>
      </c>
      <c r="S375" s="47">
        <v>0.44658564814814811</v>
      </c>
      <c r="T375" t="s">
        <v>73</v>
      </c>
      <c r="V375" s="46">
        <v>39900</v>
      </c>
      <c r="W375" s="47">
        <v>0.81145833333333339</v>
      </c>
    </row>
    <row r="376" spans="18:23">
      <c r="R376" s="46">
        <v>39813</v>
      </c>
      <c r="S376" s="47">
        <v>0.45756944444444447</v>
      </c>
      <c r="T376" t="s">
        <v>65</v>
      </c>
      <c r="V376" s="46">
        <v>39900</v>
      </c>
      <c r="W376" s="47">
        <v>0.81263888888888891</v>
      </c>
    </row>
    <row r="377" spans="18:23">
      <c r="R377" s="46">
        <v>39813</v>
      </c>
      <c r="S377" s="47">
        <v>0.53348379629629628</v>
      </c>
      <c r="T377" t="s">
        <v>73</v>
      </c>
      <c r="V377" s="46">
        <v>39900</v>
      </c>
      <c r="W377" s="47">
        <v>0.814386574074074</v>
      </c>
    </row>
    <row r="378" spans="18:23">
      <c r="R378" s="46">
        <v>39813</v>
      </c>
      <c r="S378" s="47">
        <v>0.53349537037037031</v>
      </c>
      <c r="T378" t="s">
        <v>73</v>
      </c>
      <c r="V378" s="46"/>
      <c r="W378" s="47"/>
    </row>
    <row r="379" spans="18:23">
      <c r="R379" s="46">
        <v>39813</v>
      </c>
      <c r="S379" s="47">
        <v>0.77984953703703708</v>
      </c>
      <c r="T379" t="s">
        <v>65</v>
      </c>
      <c r="V379" s="46"/>
      <c r="W379" s="47"/>
    </row>
    <row r="380" spans="18:23">
      <c r="R380" s="46">
        <v>39813</v>
      </c>
      <c r="S380" s="47">
        <v>0.83793981481481483</v>
      </c>
      <c r="T380" t="s">
        <v>73</v>
      </c>
    </row>
    <row r="381" spans="18:23">
      <c r="R381" s="46">
        <v>39813</v>
      </c>
      <c r="S381" s="47">
        <v>0.83795138888888887</v>
      </c>
      <c r="T381" t="s">
        <v>73</v>
      </c>
    </row>
    <row r="382" spans="18:23">
      <c r="R382" s="46">
        <v>39813</v>
      </c>
      <c r="S382" s="47">
        <v>0.92890046296296302</v>
      </c>
      <c r="T382" t="s">
        <v>73</v>
      </c>
    </row>
    <row r="383" spans="18:23">
      <c r="R383" s="46">
        <v>39813</v>
      </c>
      <c r="S383" s="47">
        <v>0.92891203703703706</v>
      </c>
      <c r="T383" t="s">
        <v>73</v>
      </c>
    </row>
    <row r="384" spans="18:23">
      <c r="R384" s="46">
        <v>39813</v>
      </c>
      <c r="S384" s="47">
        <v>0.93607638888888889</v>
      </c>
      <c r="T384" t="s">
        <v>73</v>
      </c>
    </row>
    <row r="385" spans="18:20">
      <c r="R385" s="46">
        <v>39813</v>
      </c>
      <c r="S385" s="47">
        <v>0.93608796296296293</v>
      </c>
      <c r="T385" t="s">
        <v>73</v>
      </c>
    </row>
    <row r="386" spans="18:20">
      <c r="R386" s="46">
        <v>39813</v>
      </c>
      <c r="S386" s="47">
        <v>0.94333333333333336</v>
      </c>
      <c r="T386" t="s">
        <v>73</v>
      </c>
    </row>
    <row r="387" spans="18:20">
      <c r="R387" s="46">
        <v>39813</v>
      </c>
      <c r="S387" s="47">
        <v>0.94334490740740751</v>
      </c>
      <c r="T387" t="s">
        <v>73</v>
      </c>
    </row>
    <row r="388" spans="18:20">
      <c r="R388" s="46">
        <v>39813</v>
      </c>
      <c r="S388" s="47">
        <v>0.94506944444444441</v>
      </c>
      <c r="T388" t="s">
        <v>73</v>
      </c>
    </row>
    <row r="389" spans="18:20">
      <c r="R389" s="46">
        <v>39813</v>
      </c>
      <c r="S389" s="47">
        <v>0.94508101851851845</v>
      </c>
      <c r="T389" t="s">
        <v>73</v>
      </c>
    </row>
    <row r="390" spans="18:20">
      <c r="R390" s="46">
        <v>39813</v>
      </c>
      <c r="S390" s="47">
        <v>0.94837962962962974</v>
      </c>
      <c r="T390" t="s">
        <v>65</v>
      </c>
    </row>
    <row r="391" spans="18:20">
      <c r="R391" s="46">
        <v>39813</v>
      </c>
      <c r="S391" s="47">
        <v>0.9500925925925926</v>
      </c>
      <c r="T391" t="s">
        <v>73</v>
      </c>
    </row>
    <row r="392" spans="18:20">
      <c r="R392" s="46">
        <v>39813</v>
      </c>
      <c r="S392" s="47">
        <v>0.9500925925925926</v>
      </c>
      <c r="T392" t="s">
        <v>73</v>
      </c>
    </row>
    <row r="393" spans="18:20">
      <c r="R393" s="46">
        <v>39813</v>
      </c>
      <c r="S393" s="47">
        <v>0.95325231481481476</v>
      </c>
      <c r="T393" t="s">
        <v>73</v>
      </c>
    </row>
    <row r="394" spans="18:20">
      <c r="R394" s="46">
        <v>39813</v>
      </c>
      <c r="S394" s="47">
        <v>0.95326388888888891</v>
      </c>
      <c r="T394" t="s">
        <v>73</v>
      </c>
    </row>
    <row r="395" spans="18:20">
      <c r="R395" s="46">
        <v>39813</v>
      </c>
      <c r="S395" s="47">
        <v>0.95679398148148154</v>
      </c>
      <c r="T395" t="s">
        <v>73</v>
      </c>
    </row>
    <row r="396" spans="18:20">
      <c r="R396" s="46">
        <v>39813</v>
      </c>
      <c r="S396" s="47">
        <v>0.95679398148148154</v>
      </c>
      <c r="T396" t="s">
        <v>73</v>
      </c>
    </row>
    <row r="397" spans="18:20">
      <c r="R397" s="46">
        <v>39813</v>
      </c>
      <c r="S397" s="47">
        <v>0.96214120370370371</v>
      </c>
      <c r="T397" t="s">
        <v>73</v>
      </c>
    </row>
    <row r="398" spans="18:20">
      <c r="R398" s="46">
        <v>39813</v>
      </c>
      <c r="S398" s="47">
        <v>0.96215277777777775</v>
      </c>
      <c r="T398" t="s">
        <v>73</v>
      </c>
    </row>
    <row r="399" spans="18:20">
      <c r="R399" s="46">
        <v>39813</v>
      </c>
      <c r="S399" s="47">
        <v>0.97232638888888889</v>
      </c>
      <c r="T399" t="s">
        <v>73</v>
      </c>
    </row>
    <row r="400" spans="18:20">
      <c r="R400" s="46">
        <v>39813</v>
      </c>
      <c r="S400" s="47">
        <v>0.97233796296296304</v>
      </c>
      <c r="T400" t="s">
        <v>73</v>
      </c>
    </row>
    <row r="401" spans="18:20">
      <c r="R401" s="46">
        <v>39813</v>
      </c>
      <c r="S401" s="47">
        <v>0.97608796296296296</v>
      </c>
      <c r="T401" t="s">
        <v>73</v>
      </c>
    </row>
    <row r="402" spans="18:20">
      <c r="R402" s="46">
        <v>39813</v>
      </c>
      <c r="S402" s="47">
        <v>0.976099537037037</v>
      </c>
      <c r="T402" t="s">
        <v>73</v>
      </c>
    </row>
    <row r="403" spans="18:20">
      <c r="R403" s="46">
        <v>39815</v>
      </c>
      <c r="S403" s="47">
        <v>0.62260416666666674</v>
      </c>
      <c r="T403" t="s">
        <v>67</v>
      </c>
    </row>
    <row r="404" spans="18:20">
      <c r="R404" s="46">
        <v>39815</v>
      </c>
      <c r="S404" s="47">
        <v>0.62599537037037034</v>
      </c>
      <c r="T404" t="s">
        <v>67</v>
      </c>
    </row>
    <row r="405" spans="18:20">
      <c r="R405" s="46">
        <v>39815</v>
      </c>
      <c r="S405" s="47">
        <v>0.6372916666666667</v>
      </c>
      <c r="T405" t="s">
        <v>73</v>
      </c>
    </row>
    <row r="406" spans="18:20">
      <c r="R406" s="46">
        <v>39815</v>
      </c>
      <c r="S406" s="47">
        <v>0.63730324074074074</v>
      </c>
      <c r="T406" t="s">
        <v>73</v>
      </c>
    </row>
    <row r="407" spans="18:20">
      <c r="R407" s="46">
        <v>39815</v>
      </c>
      <c r="S407" s="47">
        <v>0.63788194444444446</v>
      </c>
      <c r="T407" t="s">
        <v>67</v>
      </c>
    </row>
    <row r="408" spans="18:20">
      <c r="R408" s="46">
        <v>39815</v>
      </c>
      <c r="S408" s="47">
        <v>0.76390046296296299</v>
      </c>
      <c r="T408" t="s">
        <v>65</v>
      </c>
    </row>
    <row r="409" spans="18:20">
      <c r="R409" s="46">
        <v>39816</v>
      </c>
      <c r="S409" s="47">
        <v>0.49560185185185185</v>
      </c>
      <c r="T409" t="s">
        <v>73</v>
      </c>
    </row>
    <row r="410" spans="18:20">
      <c r="R410" s="46">
        <v>39816</v>
      </c>
      <c r="S410" s="47">
        <v>0.49560185185185185</v>
      </c>
      <c r="T410" t="s">
        <v>73</v>
      </c>
    </row>
    <row r="411" spans="18:20">
      <c r="R411" s="46">
        <v>39816</v>
      </c>
      <c r="S411" s="47">
        <v>0.83770833333333339</v>
      </c>
      <c r="T411" t="s">
        <v>73</v>
      </c>
    </row>
    <row r="412" spans="18:20">
      <c r="R412" s="46">
        <v>39816</v>
      </c>
      <c r="S412" s="47">
        <v>0.83771990740740743</v>
      </c>
      <c r="T412" t="s">
        <v>73</v>
      </c>
    </row>
    <row r="413" spans="18:20">
      <c r="R413" s="46">
        <v>39816</v>
      </c>
      <c r="S413" s="47">
        <v>0.90788194444444448</v>
      </c>
      <c r="T413" t="s">
        <v>65</v>
      </c>
    </row>
    <row r="414" spans="18:20">
      <c r="R414" s="46">
        <v>39816</v>
      </c>
      <c r="S414" s="47">
        <v>0.90800925925925924</v>
      </c>
      <c r="T414" t="s">
        <v>67</v>
      </c>
    </row>
    <row r="415" spans="18:20">
      <c r="R415" s="46">
        <v>39817</v>
      </c>
      <c r="S415" s="47">
        <v>0.49716435185185182</v>
      </c>
      <c r="T415" t="s">
        <v>73</v>
      </c>
    </row>
    <row r="416" spans="18:20">
      <c r="R416" s="46">
        <v>39817</v>
      </c>
      <c r="S416" s="47">
        <v>0.49717592592592591</v>
      </c>
      <c r="T416" t="s">
        <v>73</v>
      </c>
    </row>
    <row r="417" spans="18:20">
      <c r="R417" s="46">
        <v>39817</v>
      </c>
      <c r="S417" s="47">
        <v>0.49886574074074069</v>
      </c>
      <c r="T417" t="s">
        <v>73</v>
      </c>
    </row>
    <row r="418" spans="18:20">
      <c r="R418" s="46">
        <v>39817</v>
      </c>
      <c r="S418" s="47">
        <v>0.49886574074074069</v>
      </c>
      <c r="T418" t="s">
        <v>73</v>
      </c>
    </row>
    <row r="419" spans="18:20">
      <c r="R419" s="46">
        <v>39817</v>
      </c>
      <c r="S419" s="47">
        <v>0.5323148148148148</v>
      </c>
      <c r="T419" t="s">
        <v>73</v>
      </c>
    </row>
    <row r="420" spans="18:20">
      <c r="R420" s="46">
        <v>39817</v>
      </c>
      <c r="S420" s="47">
        <v>0.5323148148148148</v>
      </c>
      <c r="T420" t="s">
        <v>73</v>
      </c>
    </row>
    <row r="421" spans="18:20">
      <c r="R421" s="46">
        <v>39817</v>
      </c>
      <c r="S421" s="47">
        <v>0.57541666666666669</v>
      </c>
      <c r="T421" t="s">
        <v>65</v>
      </c>
    </row>
    <row r="422" spans="18:20">
      <c r="R422" s="46">
        <v>39817</v>
      </c>
      <c r="S422" s="47">
        <v>0.57826388888888891</v>
      </c>
      <c r="T422" t="s">
        <v>73</v>
      </c>
    </row>
    <row r="423" spans="18:20">
      <c r="R423" s="46">
        <v>39817</v>
      </c>
      <c r="S423" s="47">
        <v>0.57827546296296295</v>
      </c>
      <c r="T423" t="s">
        <v>73</v>
      </c>
    </row>
    <row r="424" spans="18:20">
      <c r="R424" s="46">
        <v>39818</v>
      </c>
      <c r="S424" s="47">
        <v>0.39296296296296296</v>
      </c>
      <c r="T424" t="s">
        <v>73</v>
      </c>
    </row>
    <row r="425" spans="18:20">
      <c r="R425" s="46">
        <v>39818</v>
      </c>
      <c r="S425" s="47">
        <v>0.39297453703703705</v>
      </c>
      <c r="T425" t="s">
        <v>73</v>
      </c>
    </row>
    <row r="426" spans="18:20">
      <c r="R426" s="46">
        <v>39818</v>
      </c>
      <c r="S426" s="47">
        <v>0.45554398148148145</v>
      </c>
      <c r="T426" t="s">
        <v>73</v>
      </c>
    </row>
    <row r="427" spans="18:20">
      <c r="R427" s="46">
        <v>39818</v>
      </c>
      <c r="S427" s="47">
        <v>0.45555555555555555</v>
      </c>
      <c r="T427" t="s">
        <v>73</v>
      </c>
    </row>
    <row r="428" spans="18:20">
      <c r="R428" s="46">
        <v>39818</v>
      </c>
      <c r="S428" s="47">
        <v>0.60773148148148148</v>
      </c>
      <c r="T428" t="s">
        <v>73</v>
      </c>
    </row>
    <row r="429" spans="18:20">
      <c r="R429" s="46">
        <v>39818</v>
      </c>
      <c r="S429" s="47">
        <v>0.60774305555555552</v>
      </c>
      <c r="T429" t="s">
        <v>73</v>
      </c>
    </row>
    <row r="430" spans="18:20">
      <c r="R430" s="46">
        <v>39818</v>
      </c>
      <c r="S430" s="47">
        <v>0.61377314814814821</v>
      </c>
      <c r="T430" t="s">
        <v>73</v>
      </c>
    </row>
    <row r="431" spans="18:20">
      <c r="R431" s="46">
        <v>39818</v>
      </c>
      <c r="S431" s="47">
        <v>0.61378472222222225</v>
      </c>
      <c r="T431" t="s">
        <v>73</v>
      </c>
    </row>
    <row r="432" spans="18:20">
      <c r="R432" s="46">
        <v>39818</v>
      </c>
      <c r="S432" s="47">
        <v>0.67120370370370364</v>
      </c>
      <c r="T432" t="s">
        <v>73</v>
      </c>
    </row>
    <row r="433" spans="18:20">
      <c r="R433" s="46">
        <v>39818</v>
      </c>
      <c r="S433" s="47">
        <v>0.67121527777777779</v>
      </c>
      <c r="T433" t="s">
        <v>73</v>
      </c>
    </row>
    <row r="434" spans="18:20">
      <c r="R434" s="46">
        <v>39818</v>
      </c>
      <c r="S434" s="47">
        <v>0.95986111111111105</v>
      </c>
      <c r="T434" t="s">
        <v>67</v>
      </c>
    </row>
    <row r="435" spans="18:20">
      <c r="R435" s="46">
        <v>39819</v>
      </c>
      <c r="S435" s="47">
        <v>0.43211805555555555</v>
      </c>
      <c r="T435" t="s">
        <v>73</v>
      </c>
    </row>
    <row r="436" spans="18:20">
      <c r="R436" s="46">
        <v>39819</v>
      </c>
      <c r="S436" s="47">
        <v>0.43212962962962959</v>
      </c>
      <c r="T436" t="s">
        <v>73</v>
      </c>
    </row>
    <row r="437" spans="18:20">
      <c r="R437" s="46">
        <v>39819</v>
      </c>
      <c r="S437" s="47">
        <v>0.43562499999999998</v>
      </c>
      <c r="T437" t="s">
        <v>73</v>
      </c>
    </row>
    <row r="438" spans="18:20">
      <c r="R438" s="46">
        <v>39819</v>
      </c>
      <c r="S438" s="47">
        <v>0.43563657407407402</v>
      </c>
      <c r="T438" t="s">
        <v>73</v>
      </c>
    </row>
    <row r="439" spans="18:20">
      <c r="R439" s="46">
        <v>39819</v>
      </c>
      <c r="S439" s="47">
        <v>0.50112268518518521</v>
      </c>
      <c r="T439" t="s">
        <v>65</v>
      </c>
    </row>
    <row r="440" spans="18:20">
      <c r="R440" s="46">
        <v>39819</v>
      </c>
      <c r="S440" s="47">
        <v>0.56436342592592592</v>
      </c>
      <c r="T440" t="s">
        <v>73</v>
      </c>
    </row>
    <row r="441" spans="18:20">
      <c r="R441" s="46">
        <v>39819</v>
      </c>
      <c r="S441" s="47">
        <v>0.56437499999999996</v>
      </c>
      <c r="T441" t="s">
        <v>73</v>
      </c>
    </row>
    <row r="442" spans="18:20">
      <c r="R442" s="46">
        <v>39819</v>
      </c>
      <c r="S442" s="47">
        <v>0.89184027777777775</v>
      </c>
      <c r="T442" t="s">
        <v>73</v>
      </c>
    </row>
    <row r="443" spans="18:20">
      <c r="R443" s="46">
        <v>39819</v>
      </c>
      <c r="S443" s="47">
        <v>0.89185185185185178</v>
      </c>
      <c r="T443" t="s">
        <v>73</v>
      </c>
    </row>
    <row r="444" spans="18:20">
      <c r="R444" s="46">
        <v>39819</v>
      </c>
      <c r="S444" s="47">
        <v>0.95896990740740751</v>
      </c>
      <c r="T444" t="s">
        <v>65</v>
      </c>
    </row>
    <row r="445" spans="18:20">
      <c r="R445" s="46">
        <v>39820</v>
      </c>
      <c r="S445" s="47">
        <v>0.5236574074074074</v>
      </c>
      <c r="T445" t="s">
        <v>67</v>
      </c>
    </row>
    <row r="446" spans="18:20">
      <c r="R446" s="46">
        <v>39820</v>
      </c>
      <c r="S446" s="47">
        <v>0.52476851851851858</v>
      </c>
      <c r="T446" t="s">
        <v>73</v>
      </c>
    </row>
    <row r="447" spans="18:20">
      <c r="R447" s="46">
        <v>39820</v>
      </c>
      <c r="S447" s="47">
        <v>0.52478009259259262</v>
      </c>
      <c r="T447" t="s">
        <v>73</v>
      </c>
    </row>
    <row r="448" spans="18:20">
      <c r="R448" s="46">
        <v>39821</v>
      </c>
      <c r="S448" s="47">
        <v>0.58638888888888896</v>
      </c>
      <c r="T448" t="s">
        <v>73</v>
      </c>
    </row>
    <row r="449" spans="18:20">
      <c r="R449" s="46">
        <v>39821</v>
      </c>
      <c r="S449" s="47">
        <v>0.586400462962963</v>
      </c>
      <c r="T449" t="s">
        <v>73</v>
      </c>
    </row>
    <row r="450" spans="18:20">
      <c r="R450" s="46">
        <v>39821</v>
      </c>
      <c r="S450" s="47">
        <v>0.80377314814814815</v>
      </c>
      <c r="T450" t="s">
        <v>73</v>
      </c>
    </row>
    <row r="451" spans="18:20">
      <c r="R451" s="46">
        <v>39821</v>
      </c>
      <c r="S451" s="47">
        <v>0.80378472222222219</v>
      </c>
      <c r="T451" t="s">
        <v>73</v>
      </c>
    </row>
    <row r="452" spans="18:20">
      <c r="R452" s="46">
        <v>39821</v>
      </c>
      <c r="S452" s="47">
        <v>0.80439814814814825</v>
      </c>
      <c r="T452" t="s">
        <v>67</v>
      </c>
    </row>
    <row r="453" spans="18:20">
      <c r="R453" s="46">
        <v>39821</v>
      </c>
      <c r="S453" s="47">
        <v>0.80561342592592589</v>
      </c>
      <c r="T453" t="s">
        <v>73</v>
      </c>
    </row>
    <row r="454" spans="18:20">
      <c r="R454" s="46">
        <v>39821</v>
      </c>
      <c r="S454" s="47">
        <v>0.80561342592592589</v>
      </c>
      <c r="T454" t="s">
        <v>73</v>
      </c>
    </row>
    <row r="455" spans="18:20">
      <c r="R455" s="46">
        <v>39821</v>
      </c>
      <c r="S455" s="47">
        <v>0.8178009259259259</v>
      </c>
      <c r="T455" t="s">
        <v>69</v>
      </c>
    </row>
    <row r="456" spans="18:20">
      <c r="R456" s="46">
        <v>39821</v>
      </c>
      <c r="S456" s="47">
        <v>0.81785879629629632</v>
      </c>
      <c r="T456" t="s">
        <v>66</v>
      </c>
    </row>
    <row r="457" spans="18:20">
      <c r="R457" s="46">
        <v>39821</v>
      </c>
      <c r="S457" s="47">
        <v>0.82283564814814814</v>
      </c>
      <c r="T457" t="s">
        <v>66</v>
      </c>
    </row>
    <row r="458" spans="18:20">
      <c r="R458" s="46">
        <v>39821</v>
      </c>
      <c r="S458" s="47">
        <v>0.32971064814814816</v>
      </c>
      <c r="T458" t="s">
        <v>67</v>
      </c>
    </row>
    <row r="459" spans="18:20">
      <c r="R459" s="46">
        <v>39821</v>
      </c>
      <c r="S459" s="47">
        <v>0.39274305555555555</v>
      </c>
      <c r="T459" t="s">
        <v>73</v>
      </c>
    </row>
    <row r="460" spans="18:20">
      <c r="R460" s="46">
        <v>39821</v>
      </c>
      <c r="S460" s="47">
        <v>0.39275462962962965</v>
      </c>
      <c r="T460" t="s">
        <v>73</v>
      </c>
    </row>
    <row r="461" spans="18:20">
      <c r="R461" s="46">
        <v>39821</v>
      </c>
      <c r="S461" s="47">
        <v>0.56494212962962964</v>
      </c>
      <c r="T461" t="s">
        <v>73</v>
      </c>
    </row>
    <row r="462" spans="18:20">
      <c r="R462" s="46">
        <v>39821</v>
      </c>
      <c r="S462" s="47">
        <v>0.56495370370370368</v>
      </c>
      <c r="T462" t="s">
        <v>73</v>
      </c>
    </row>
    <row r="463" spans="18:20">
      <c r="R463" s="46">
        <v>39822</v>
      </c>
      <c r="S463" s="47">
        <v>0.5562731481481481</v>
      </c>
      <c r="T463" t="s">
        <v>73</v>
      </c>
    </row>
    <row r="464" spans="18:20">
      <c r="R464" s="46">
        <v>39822</v>
      </c>
      <c r="S464" s="47">
        <v>0.55628472222222225</v>
      </c>
      <c r="T464" t="s">
        <v>73</v>
      </c>
    </row>
    <row r="465" spans="18:20">
      <c r="R465" s="46">
        <v>39822</v>
      </c>
      <c r="S465" s="47">
        <v>0.56719907407407411</v>
      </c>
      <c r="T465" t="s">
        <v>73</v>
      </c>
    </row>
    <row r="466" spans="18:20">
      <c r="R466" s="46">
        <v>39822</v>
      </c>
      <c r="S466" s="47">
        <v>0.56719907407407411</v>
      </c>
      <c r="T466" t="s">
        <v>73</v>
      </c>
    </row>
    <row r="467" spans="18:20">
      <c r="R467" s="46">
        <v>39822</v>
      </c>
      <c r="S467" s="47">
        <v>0.68163194444444442</v>
      </c>
      <c r="T467" t="s">
        <v>65</v>
      </c>
    </row>
    <row r="468" spans="18:20">
      <c r="R468" s="46">
        <v>39822</v>
      </c>
      <c r="S468" s="47">
        <v>0.68600694444444443</v>
      </c>
      <c r="T468" t="s">
        <v>65</v>
      </c>
    </row>
    <row r="469" spans="18:20">
      <c r="R469" s="46">
        <v>39822</v>
      </c>
      <c r="S469" s="47">
        <v>0.78311342592592592</v>
      </c>
      <c r="T469" t="s">
        <v>73</v>
      </c>
    </row>
    <row r="470" spans="18:20">
      <c r="R470" s="46">
        <v>39822</v>
      </c>
      <c r="S470" s="47">
        <v>0.78312500000000007</v>
      </c>
      <c r="T470" t="s">
        <v>73</v>
      </c>
    </row>
    <row r="471" spans="18:20">
      <c r="R471" s="46">
        <v>39822</v>
      </c>
      <c r="S471" s="47">
        <v>0.78547453703703696</v>
      </c>
      <c r="T471" t="s">
        <v>73</v>
      </c>
    </row>
    <row r="472" spans="18:20">
      <c r="R472" s="46">
        <v>39822</v>
      </c>
      <c r="S472" s="47">
        <v>0.78548611111111111</v>
      </c>
      <c r="T472" t="s">
        <v>73</v>
      </c>
    </row>
    <row r="473" spans="18:20">
      <c r="R473" s="46">
        <v>39822</v>
      </c>
      <c r="S473" s="47">
        <v>0.92584490740740744</v>
      </c>
      <c r="T473" t="s">
        <v>67</v>
      </c>
    </row>
    <row r="474" spans="18:20">
      <c r="R474" s="46">
        <v>39823</v>
      </c>
      <c r="S474" s="47">
        <v>0.72124999999999995</v>
      </c>
      <c r="T474" t="s">
        <v>65</v>
      </c>
    </row>
    <row r="475" spans="18:20">
      <c r="R475" s="46">
        <v>39823</v>
      </c>
      <c r="S475" s="47">
        <v>0.827662037037037</v>
      </c>
      <c r="T475" t="s">
        <v>73</v>
      </c>
    </row>
    <row r="476" spans="18:20">
      <c r="R476" s="46">
        <v>39823</v>
      </c>
      <c r="S476" s="47">
        <v>0.82767361111111104</v>
      </c>
      <c r="T476" t="s">
        <v>73</v>
      </c>
    </row>
    <row r="477" spans="18:20">
      <c r="R477" s="46">
        <v>39823</v>
      </c>
      <c r="S477" s="47">
        <v>0.83474537037037033</v>
      </c>
      <c r="T477" t="s">
        <v>73</v>
      </c>
    </row>
    <row r="478" spans="18:20">
      <c r="R478" s="46">
        <v>39823</v>
      </c>
      <c r="S478" s="47">
        <v>0.83475694444444448</v>
      </c>
      <c r="T478" t="s">
        <v>73</v>
      </c>
    </row>
    <row r="479" spans="18:20">
      <c r="R479" s="46">
        <v>39823</v>
      </c>
      <c r="S479" s="47">
        <v>0.83694444444444438</v>
      </c>
      <c r="T479" t="s">
        <v>73</v>
      </c>
    </row>
    <row r="480" spans="18:20">
      <c r="R480" s="46">
        <v>39823</v>
      </c>
      <c r="S480" s="47">
        <v>0.83695601851851853</v>
      </c>
      <c r="T480" t="s">
        <v>73</v>
      </c>
    </row>
    <row r="481" spans="18:20">
      <c r="R481" s="46">
        <v>39823</v>
      </c>
      <c r="S481" s="47">
        <v>0.85657407407407404</v>
      </c>
      <c r="T481" t="s">
        <v>65</v>
      </c>
    </row>
    <row r="482" spans="18:20">
      <c r="R482" s="46">
        <v>39825</v>
      </c>
      <c r="S482" s="47">
        <v>0.36366898148148147</v>
      </c>
      <c r="T482" t="s">
        <v>65</v>
      </c>
    </row>
    <row r="483" spans="18:20">
      <c r="R483" s="46">
        <v>39825</v>
      </c>
      <c r="S483" s="47">
        <v>0.36381944444444447</v>
      </c>
      <c r="T483" t="s">
        <v>66</v>
      </c>
    </row>
    <row r="484" spans="18:20">
      <c r="R484" s="46">
        <v>39825</v>
      </c>
      <c r="S484" s="47">
        <v>0.36525462962962968</v>
      </c>
      <c r="T484" t="s">
        <v>67</v>
      </c>
    </row>
    <row r="485" spans="18:20">
      <c r="R485" s="46">
        <v>39825</v>
      </c>
      <c r="S485" s="47">
        <v>0.38795138888888886</v>
      </c>
      <c r="T485" t="s">
        <v>73</v>
      </c>
    </row>
    <row r="486" spans="18:20">
      <c r="R486" s="46">
        <v>39825</v>
      </c>
      <c r="S486" s="47">
        <v>0.38796296296296301</v>
      </c>
      <c r="T486" t="s">
        <v>73</v>
      </c>
    </row>
    <row r="487" spans="18:20">
      <c r="R487" s="46">
        <v>39825</v>
      </c>
      <c r="S487" s="47">
        <v>0.39138888888888884</v>
      </c>
      <c r="T487" t="s">
        <v>73</v>
      </c>
    </row>
    <row r="488" spans="18:20">
      <c r="R488" s="46">
        <v>39825</v>
      </c>
      <c r="S488" s="47">
        <v>0.39138888888888884</v>
      </c>
      <c r="T488" t="s">
        <v>73</v>
      </c>
    </row>
    <row r="489" spans="18:20">
      <c r="R489" s="46">
        <v>39825</v>
      </c>
      <c r="S489" s="47">
        <v>0.4145138888888889</v>
      </c>
      <c r="T489" t="s">
        <v>73</v>
      </c>
    </row>
    <row r="490" spans="18:20">
      <c r="R490" s="46">
        <v>39825</v>
      </c>
      <c r="S490" s="47">
        <v>0.41452546296296294</v>
      </c>
      <c r="T490" t="s">
        <v>73</v>
      </c>
    </row>
    <row r="491" spans="18:20">
      <c r="R491" s="46">
        <v>39825</v>
      </c>
      <c r="S491" s="47">
        <v>0.42140046296296302</v>
      </c>
      <c r="T491" t="s">
        <v>73</v>
      </c>
    </row>
    <row r="492" spans="18:20">
      <c r="R492" s="46">
        <v>39825</v>
      </c>
      <c r="S492" s="47">
        <v>0.42141203703703706</v>
      </c>
      <c r="T492" t="s">
        <v>73</v>
      </c>
    </row>
    <row r="493" spans="18:20">
      <c r="R493" s="46">
        <v>39825</v>
      </c>
      <c r="S493" s="47">
        <v>0.51717592592592598</v>
      </c>
      <c r="T493" t="s">
        <v>65</v>
      </c>
    </row>
    <row r="494" spans="18:20">
      <c r="R494" s="46">
        <v>39825</v>
      </c>
      <c r="S494" s="47">
        <v>0.5546875</v>
      </c>
      <c r="T494" t="s">
        <v>73</v>
      </c>
    </row>
    <row r="495" spans="18:20">
      <c r="R495" s="46">
        <v>39825</v>
      </c>
      <c r="S495" s="47">
        <v>0.5546875</v>
      </c>
      <c r="T495" t="s">
        <v>73</v>
      </c>
    </row>
    <row r="496" spans="18:20">
      <c r="R496" s="46">
        <v>39825</v>
      </c>
      <c r="S496" s="47">
        <v>0.61405092592592592</v>
      </c>
      <c r="T496" t="s">
        <v>73</v>
      </c>
    </row>
    <row r="497" spans="18:20">
      <c r="R497" s="46">
        <v>39825</v>
      </c>
      <c r="S497" s="47">
        <v>0.61405092592592592</v>
      </c>
      <c r="T497" t="s">
        <v>73</v>
      </c>
    </row>
    <row r="498" spans="18:20">
      <c r="R498" s="46">
        <v>39825</v>
      </c>
      <c r="S498" s="47">
        <v>0.69715277777777773</v>
      </c>
      <c r="T498" t="s">
        <v>73</v>
      </c>
    </row>
    <row r="499" spans="18:20">
      <c r="R499" s="46">
        <v>39825</v>
      </c>
      <c r="S499" s="47">
        <v>0.69716435185185188</v>
      </c>
      <c r="T499" t="s">
        <v>73</v>
      </c>
    </row>
    <row r="500" spans="18:20">
      <c r="R500" s="46">
        <v>39825</v>
      </c>
      <c r="S500" s="47">
        <v>0.69997685185185177</v>
      </c>
      <c r="T500" t="s">
        <v>73</v>
      </c>
    </row>
    <row r="501" spans="18:20">
      <c r="R501" s="46">
        <v>39825</v>
      </c>
      <c r="S501" s="47">
        <v>0.69998842592592592</v>
      </c>
      <c r="T501" t="s">
        <v>73</v>
      </c>
    </row>
    <row r="502" spans="18:20">
      <c r="R502" s="46">
        <v>39826</v>
      </c>
      <c r="S502" s="47">
        <v>0.36951388888888892</v>
      </c>
      <c r="T502" t="s">
        <v>67</v>
      </c>
    </row>
    <row r="503" spans="18:20">
      <c r="R503" s="46">
        <v>39826</v>
      </c>
      <c r="S503" s="47">
        <v>0.4990046296296296</v>
      </c>
      <c r="T503" t="s">
        <v>67</v>
      </c>
    </row>
    <row r="504" spans="18:20">
      <c r="R504" s="46">
        <v>39826</v>
      </c>
      <c r="S504" s="47">
        <v>0.49915509259259255</v>
      </c>
      <c r="T504" t="s">
        <v>65</v>
      </c>
    </row>
    <row r="505" spans="18:20">
      <c r="R505" s="46">
        <v>39826</v>
      </c>
      <c r="S505" s="47">
        <v>0.51916666666666667</v>
      </c>
      <c r="T505" t="s">
        <v>65</v>
      </c>
    </row>
    <row r="506" spans="18:20">
      <c r="R506" s="46">
        <v>39826</v>
      </c>
      <c r="S506" s="47">
        <v>0.52437500000000004</v>
      </c>
      <c r="T506" t="s">
        <v>73</v>
      </c>
    </row>
    <row r="507" spans="18:20">
      <c r="R507" s="46">
        <v>39826</v>
      </c>
      <c r="S507" s="47">
        <v>0.52438657407407407</v>
      </c>
      <c r="T507" t="s">
        <v>73</v>
      </c>
    </row>
    <row r="508" spans="18:20">
      <c r="R508" s="46">
        <v>39826</v>
      </c>
      <c r="S508" s="47">
        <v>0.53127314814814819</v>
      </c>
      <c r="T508" t="s">
        <v>73</v>
      </c>
    </row>
    <row r="509" spans="18:20">
      <c r="R509" s="46">
        <v>39826</v>
      </c>
      <c r="S509" s="47">
        <v>0.53128472222222223</v>
      </c>
      <c r="T509" t="s">
        <v>73</v>
      </c>
    </row>
    <row r="510" spans="18:20">
      <c r="R510" s="46">
        <v>39826</v>
      </c>
      <c r="S510" s="47">
        <v>0.53170138888888896</v>
      </c>
      <c r="T510" t="s">
        <v>65</v>
      </c>
    </row>
    <row r="511" spans="18:20">
      <c r="R511" s="46">
        <v>39826</v>
      </c>
      <c r="S511" s="47">
        <v>0.53973379629629636</v>
      </c>
      <c r="T511" t="s">
        <v>73</v>
      </c>
    </row>
    <row r="512" spans="18:20">
      <c r="R512" s="46">
        <v>39826</v>
      </c>
      <c r="S512" s="47">
        <v>0.5397453703703704</v>
      </c>
      <c r="T512" t="s">
        <v>73</v>
      </c>
    </row>
    <row r="513" spans="18:20">
      <c r="R513" s="46">
        <v>39826</v>
      </c>
      <c r="S513" s="47">
        <v>0.54473379629629626</v>
      </c>
      <c r="T513" t="s">
        <v>73</v>
      </c>
    </row>
    <row r="514" spans="18:20">
      <c r="R514" s="46">
        <v>39826</v>
      </c>
      <c r="S514" s="47">
        <v>0.5447453703703703</v>
      </c>
      <c r="T514" t="s">
        <v>73</v>
      </c>
    </row>
    <row r="515" spans="18:20">
      <c r="R515" s="46">
        <v>39826</v>
      </c>
      <c r="S515" s="47">
        <v>0.61798611111111112</v>
      </c>
      <c r="T515" t="s">
        <v>73</v>
      </c>
    </row>
    <row r="516" spans="18:20">
      <c r="R516" s="46">
        <v>39826</v>
      </c>
      <c r="S516" s="47">
        <v>0.61798611111111112</v>
      </c>
      <c r="T516" t="s">
        <v>73</v>
      </c>
    </row>
    <row r="517" spans="18:20">
      <c r="R517" s="46">
        <v>39826</v>
      </c>
      <c r="S517" s="47">
        <v>0.625462962962963</v>
      </c>
      <c r="T517" t="s">
        <v>73</v>
      </c>
    </row>
    <row r="518" spans="18:20">
      <c r="R518" s="46">
        <v>39826</v>
      </c>
      <c r="S518" s="47">
        <v>0.62547453703703704</v>
      </c>
      <c r="T518" t="s">
        <v>73</v>
      </c>
    </row>
    <row r="519" spans="18:20">
      <c r="R519" s="46">
        <v>39826</v>
      </c>
      <c r="S519" s="47">
        <v>0.68488425925925922</v>
      </c>
      <c r="T519" t="s">
        <v>67</v>
      </c>
    </row>
    <row r="520" spans="18:20">
      <c r="R520" s="46">
        <v>39826</v>
      </c>
      <c r="S520" s="47">
        <v>0.68706018518518519</v>
      </c>
      <c r="T520" t="s">
        <v>65</v>
      </c>
    </row>
    <row r="521" spans="18:20">
      <c r="R521" s="46">
        <v>39827</v>
      </c>
      <c r="S521" s="47">
        <v>0.36690972222222223</v>
      </c>
      <c r="T521" t="s">
        <v>73</v>
      </c>
    </row>
    <row r="522" spans="18:20">
      <c r="R522" s="46">
        <v>39827</v>
      </c>
      <c r="S522" s="47">
        <v>0.36692129629629627</v>
      </c>
      <c r="T522" t="s">
        <v>73</v>
      </c>
    </row>
    <row r="523" spans="18:20">
      <c r="R523" s="46">
        <v>39827</v>
      </c>
      <c r="S523" s="47">
        <v>0.38608796296296299</v>
      </c>
      <c r="T523" t="s">
        <v>73</v>
      </c>
    </row>
    <row r="524" spans="18:20">
      <c r="R524" s="46">
        <v>39827</v>
      </c>
      <c r="S524" s="47">
        <v>0.38608796296296299</v>
      </c>
      <c r="T524" t="s">
        <v>73</v>
      </c>
    </row>
    <row r="525" spans="18:20">
      <c r="R525" s="46">
        <v>39827</v>
      </c>
      <c r="S525" s="47">
        <v>0.40482638888888894</v>
      </c>
      <c r="T525" t="s">
        <v>73</v>
      </c>
    </row>
    <row r="526" spans="18:20">
      <c r="R526" s="46">
        <v>39827</v>
      </c>
      <c r="S526" s="47">
        <v>0.40483796296296298</v>
      </c>
      <c r="T526" t="s">
        <v>73</v>
      </c>
    </row>
    <row r="527" spans="18:20">
      <c r="R527" s="46">
        <v>39827</v>
      </c>
      <c r="S527" s="47">
        <v>0.40965277777777781</v>
      </c>
      <c r="T527" t="s">
        <v>73</v>
      </c>
    </row>
    <row r="528" spans="18:20">
      <c r="R528" s="46">
        <v>39827</v>
      </c>
      <c r="S528" s="47">
        <v>0.40966435185185185</v>
      </c>
      <c r="T528" t="s">
        <v>73</v>
      </c>
    </row>
    <row r="529" spans="18:20">
      <c r="R529" s="46">
        <v>39827</v>
      </c>
      <c r="S529" s="47">
        <v>0.6345601851851852</v>
      </c>
      <c r="T529" t="s">
        <v>73</v>
      </c>
    </row>
    <row r="530" spans="18:20">
      <c r="R530" s="46">
        <v>39827</v>
      </c>
      <c r="S530" s="47">
        <v>0.63457175925925924</v>
      </c>
      <c r="T530" t="s">
        <v>73</v>
      </c>
    </row>
    <row r="531" spans="18:20">
      <c r="R531" s="46">
        <v>39827</v>
      </c>
      <c r="S531" s="47">
        <v>0.63711805555555556</v>
      </c>
      <c r="T531" t="s">
        <v>73</v>
      </c>
    </row>
    <row r="532" spans="18:20">
      <c r="R532" s="46">
        <v>39827</v>
      </c>
      <c r="S532" s="47">
        <v>0.6371296296296296</v>
      </c>
      <c r="T532" t="s">
        <v>73</v>
      </c>
    </row>
    <row r="533" spans="18:20">
      <c r="R533" s="46">
        <v>39827</v>
      </c>
      <c r="S533" s="47">
        <v>0.6737037037037038</v>
      </c>
      <c r="T533" t="s">
        <v>65</v>
      </c>
    </row>
    <row r="534" spans="18:20">
      <c r="R534" s="46">
        <v>39827</v>
      </c>
      <c r="S534" s="47">
        <v>0.68847222222222226</v>
      </c>
      <c r="T534" t="s">
        <v>65</v>
      </c>
    </row>
    <row r="535" spans="18:20">
      <c r="R535" s="46">
        <v>39828</v>
      </c>
      <c r="S535" s="47">
        <v>0.3878819444444444</v>
      </c>
      <c r="T535" t="s">
        <v>67</v>
      </c>
    </row>
    <row r="536" spans="18:20">
      <c r="R536" s="46">
        <v>39828</v>
      </c>
      <c r="S536" s="47">
        <v>0.47423611111111108</v>
      </c>
      <c r="T536" t="s">
        <v>65</v>
      </c>
    </row>
    <row r="537" spans="18:20">
      <c r="R537" s="46">
        <v>39828</v>
      </c>
      <c r="S537" s="47">
        <v>0.47484953703703708</v>
      </c>
      <c r="T537" t="s">
        <v>69</v>
      </c>
    </row>
    <row r="538" spans="18:20">
      <c r="R538" s="46">
        <v>39828</v>
      </c>
      <c r="S538" s="47">
        <v>0.47900462962962959</v>
      </c>
      <c r="T538" t="s">
        <v>73</v>
      </c>
    </row>
    <row r="539" spans="18:20">
      <c r="R539" s="46">
        <v>39828</v>
      </c>
      <c r="S539" s="47">
        <v>0.47901620370370374</v>
      </c>
      <c r="T539" t="s">
        <v>73</v>
      </c>
    </row>
    <row r="540" spans="18:20">
      <c r="R540" s="46">
        <v>39828</v>
      </c>
      <c r="S540" s="47">
        <v>0.49686342592592592</v>
      </c>
      <c r="T540" t="s">
        <v>73</v>
      </c>
    </row>
    <row r="541" spans="18:20">
      <c r="R541" s="46">
        <v>39828</v>
      </c>
      <c r="S541" s="47">
        <v>0.49686342592592592</v>
      </c>
      <c r="T541" t="s">
        <v>73</v>
      </c>
    </row>
    <row r="542" spans="18:20">
      <c r="R542" s="46">
        <v>39828</v>
      </c>
      <c r="S542" s="47">
        <v>0.49747685185185181</v>
      </c>
      <c r="T542" t="s">
        <v>65</v>
      </c>
    </row>
    <row r="543" spans="18:20">
      <c r="R543" s="46">
        <v>39828</v>
      </c>
      <c r="S543" s="47">
        <v>0.51101851851851854</v>
      </c>
      <c r="T543" t="s">
        <v>65</v>
      </c>
    </row>
    <row r="544" spans="18:20">
      <c r="R544" s="46">
        <v>39828</v>
      </c>
      <c r="S544" s="47">
        <v>0.51601851851851854</v>
      </c>
      <c r="T544" t="s">
        <v>73</v>
      </c>
    </row>
    <row r="545" spans="18:20">
      <c r="R545" s="46">
        <v>39828</v>
      </c>
      <c r="S545" s="47">
        <v>0.51603009259259258</v>
      </c>
      <c r="T545" t="s">
        <v>73</v>
      </c>
    </row>
    <row r="546" spans="18:20">
      <c r="R546" s="46">
        <v>39828</v>
      </c>
      <c r="S546" s="47">
        <v>0.51664351851851853</v>
      </c>
      <c r="T546" t="s">
        <v>65</v>
      </c>
    </row>
    <row r="547" spans="18:20">
      <c r="R547" s="46">
        <v>39828</v>
      </c>
      <c r="S547" s="47">
        <v>0.58251157407407406</v>
      </c>
      <c r="T547" t="s">
        <v>66</v>
      </c>
    </row>
    <row r="548" spans="18:20">
      <c r="R548" s="46">
        <v>39828</v>
      </c>
      <c r="S548" s="47">
        <v>0.583125</v>
      </c>
      <c r="T548" t="s">
        <v>66</v>
      </c>
    </row>
    <row r="549" spans="18:20">
      <c r="R549" s="46">
        <v>39829</v>
      </c>
      <c r="S549" s="47">
        <v>0.37528935185185186</v>
      </c>
      <c r="T549" t="s">
        <v>67</v>
      </c>
    </row>
    <row r="550" spans="18:20">
      <c r="R550" s="46">
        <v>39829</v>
      </c>
      <c r="S550" s="47">
        <v>0.38435185185185183</v>
      </c>
      <c r="T550" t="s">
        <v>73</v>
      </c>
    </row>
    <row r="551" spans="18:20">
      <c r="R551" s="46">
        <v>39829</v>
      </c>
      <c r="S551" s="47">
        <v>0.38435185185185183</v>
      </c>
      <c r="T551" t="s">
        <v>73</v>
      </c>
    </row>
    <row r="552" spans="18:20">
      <c r="R552" s="46">
        <v>39829</v>
      </c>
      <c r="S552" s="47">
        <v>0.38641203703703703</v>
      </c>
      <c r="T552" t="s">
        <v>73</v>
      </c>
    </row>
    <row r="553" spans="18:20">
      <c r="R553" s="46">
        <v>39829</v>
      </c>
      <c r="S553" s="47">
        <v>0.38642361111111106</v>
      </c>
      <c r="T553" t="s">
        <v>73</v>
      </c>
    </row>
    <row r="554" spans="18:20">
      <c r="R554" s="46">
        <v>39829</v>
      </c>
      <c r="S554" s="47">
        <v>0.38689814814814816</v>
      </c>
      <c r="T554" t="s">
        <v>65</v>
      </c>
    </row>
    <row r="555" spans="18:20">
      <c r="R555" s="46">
        <v>39829</v>
      </c>
      <c r="S555" s="47">
        <v>0.3918402777777778</v>
      </c>
      <c r="T555" t="s">
        <v>69</v>
      </c>
    </row>
    <row r="556" spans="18:20">
      <c r="R556" s="46">
        <v>39829</v>
      </c>
      <c r="S556" s="47">
        <v>0.39229166666666665</v>
      </c>
      <c r="T556" t="s">
        <v>69</v>
      </c>
    </row>
    <row r="557" spans="18:20">
      <c r="R557" s="46">
        <v>39829</v>
      </c>
      <c r="S557" s="47">
        <v>0.39621527777777782</v>
      </c>
      <c r="T557" t="s">
        <v>71</v>
      </c>
    </row>
    <row r="558" spans="18:20">
      <c r="R558" s="46">
        <v>39829</v>
      </c>
      <c r="S558" s="47">
        <v>0.39728009259259256</v>
      </c>
      <c r="T558" t="s">
        <v>66</v>
      </c>
    </row>
    <row r="559" spans="18:20">
      <c r="R559" s="46">
        <v>39829</v>
      </c>
      <c r="S559" s="47">
        <v>0.44296296296296295</v>
      </c>
      <c r="T559" t="s">
        <v>65</v>
      </c>
    </row>
    <row r="560" spans="18:20">
      <c r="R560" s="46">
        <v>39829</v>
      </c>
      <c r="S560" s="47">
        <v>0.62922453703703707</v>
      </c>
      <c r="T560" t="s">
        <v>73</v>
      </c>
    </row>
    <row r="561" spans="18:20">
      <c r="R561" s="46">
        <v>39829</v>
      </c>
      <c r="S561" s="47">
        <v>0.62923611111111111</v>
      </c>
      <c r="T561" t="s">
        <v>73</v>
      </c>
    </row>
    <row r="562" spans="18:20">
      <c r="R562" s="46">
        <v>39829</v>
      </c>
      <c r="S562" s="47">
        <v>0.62953703703703701</v>
      </c>
      <c r="T562" t="s">
        <v>73</v>
      </c>
    </row>
    <row r="563" spans="18:20">
      <c r="R563" s="46">
        <v>39829</v>
      </c>
      <c r="S563" s="47">
        <v>0.62954861111111116</v>
      </c>
      <c r="T563" t="s">
        <v>73</v>
      </c>
    </row>
    <row r="564" spans="18:20">
      <c r="R564" s="46">
        <v>39829</v>
      </c>
      <c r="S564" s="47">
        <v>0.63108796296296299</v>
      </c>
      <c r="T564" t="s">
        <v>73</v>
      </c>
    </row>
    <row r="565" spans="18:20">
      <c r="R565" s="46">
        <v>39829</v>
      </c>
      <c r="S565" s="47">
        <v>0.63109953703703703</v>
      </c>
      <c r="T565" t="s">
        <v>73</v>
      </c>
    </row>
    <row r="566" spans="18:20">
      <c r="R566" s="46">
        <v>39829</v>
      </c>
      <c r="S566" s="47">
        <v>0.64098379629629632</v>
      </c>
      <c r="T566" t="s">
        <v>73</v>
      </c>
    </row>
    <row r="567" spans="18:20">
      <c r="R567" s="46">
        <v>39829</v>
      </c>
      <c r="S567" s="47">
        <v>0.64099537037037035</v>
      </c>
      <c r="T567" t="s">
        <v>73</v>
      </c>
    </row>
    <row r="568" spans="18:20">
      <c r="R568" s="46">
        <v>39829</v>
      </c>
      <c r="S568" s="47">
        <v>0.67650462962962965</v>
      </c>
      <c r="T568" t="s">
        <v>65</v>
      </c>
    </row>
    <row r="569" spans="18:20">
      <c r="R569" s="46">
        <v>39829</v>
      </c>
      <c r="S569" s="47">
        <v>0.68373842592592593</v>
      </c>
      <c r="T569" t="s">
        <v>65</v>
      </c>
    </row>
    <row r="570" spans="18:20">
      <c r="R570" s="46">
        <v>39829</v>
      </c>
      <c r="S570" s="47">
        <v>0.77068287037037031</v>
      </c>
      <c r="T570" t="s">
        <v>73</v>
      </c>
    </row>
    <row r="571" spans="18:20">
      <c r="R571" s="46">
        <v>39829</v>
      </c>
      <c r="S571" s="47">
        <v>0.77069444444444446</v>
      </c>
      <c r="T571" t="s">
        <v>73</v>
      </c>
    </row>
    <row r="572" spans="18:20">
      <c r="R572" s="46">
        <v>39829</v>
      </c>
      <c r="S572" s="47">
        <v>0.8068749999999999</v>
      </c>
      <c r="T572" t="s">
        <v>73</v>
      </c>
    </row>
    <row r="573" spans="18:20">
      <c r="R573" s="46">
        <v>39829</v>
      </c>
      <c r="S573" s="47">
        <v>0.80688657407407405</v>
      </c>
      <c r="T573" t="s">
        <v>73</v>
      </c>
    </row>
    <row r="574" spans="18:20">
      <c r="R574" s="46">
        <v>39829</v>
      </c>
      <c r="S574" s="47">
        <v>0.99928240740740737</v>
      </c>
      <c r="T574" t="s">
        <v>65</v>
      </c>
    </row>
    <row r="575" spans="18:20">
      <c r="R575" s="46">
        <v>39829</v>
      </c>
      <c r="S575" s="47">
        <v>0.99946759259259255</v>
      </c>
      <c r="T575" t="s">
        <v>67</v>
      </c>
    </row>
    <row r="576" spans="18:20">
      <c r="R576" s="46">
        <v>39830</v>
      </c>
      <c r="S576" s="47">
        <v>0.19062500000000002</v>
      </c>
      <c r="T576" t="s">
        <v>67</v>
      </c>
    </row>
    <row r="577" spans="18:20">
      <c r="R577" s="46">
        <v>39830</v>
      </c>
      <c r="S577" s="47">
        <v>0.60650462962962959</v>
      </c>
      <c r="T577" t="s">
        <v>67</v>
      </c>
    </row>
    <row r="578" spans="18:20">
      <c r="R578" s="46">
        <v>39830</v>
      </c>
      <c r="S578" s="47">
        <v>0.61052083333333329</v>
      </c>
      <c r="T578" t="s">
        <v>73</v>
      </c>
    </row>
    <row r="579" spans="18:20">
      <c r="R579" s="46">
        <v>39830</v>
      </c>
      <c r="S579" s="47">
        <v>0.61052083333333329</v>
      </c>
      <c r="T579" t="s">
        <v>73</v>
      </c>
    </row>
    <row r="580" spans="18:20">
      <c r="R580" s="46">
        <v>39830</v>
      </c>
      <c r="S580" s="47">
        <v>0.61707175925925928</v>
      </c>
      <c r="T580" t="s">
        <v>65</v>
      </c>
    </row>
    <row r="581" spans="18:20">
      <c r="R581" s="46">
        <v>39830</v>
      </c>
      <c r="S581" s="47">
        <v>0.68563657407407408</v>
      </c>
      <c r="T581" t="s">
        <v>67</v>
      </c>
    </row>
    <row r="582" spans="18:20">
      <c r="R582" s="46">
        <v>39830</v>
      </c>
      <c r="S582" s="47">
        <v>0.68653935185185189</v>
      </c>
      <c r="T582" t="s">
        <v>67</v>
      </c>
    </row>
    <row r="583" spans="18:20">
      <c r="R583" s="46">
        <v>39830</v>
      </c>
      <c r="S583" s="47">
        <v>0.78134259259259264</v>
      </c>
      <c r="T583" t="s">
        <v>73</v>
      </c>
    </row>
    <row r="584" spans="18:20">
      <c r="R584" s="46">
        <v>39830</v>
      </c>
      <c r="S584" s="47">
        <v>0.78135416666666668</v>
      </c>
      <c r="T584" t="s">
        <v>73</v>
      </c>
    </row>
    <row r="585" spans="18:20">
      <c r="R585" s="46">
        <v>39830</v>
      </c>
      <c r="S585" s="47">
        <v>0.79403935185185182</v>
      </c>
      <c r="T585" t="s">
        <v>73</v>
      </c>
    </row>
    <row r="586" spans="18:20">
      <c r="R586" s="46">
        <v>39830</v>
      </c>
      <c r="S586" s="47">
        <v>0.79405092592592597</v>
      </c>
      <c r="T586" t="s">
        <v>73</v>
      </c>
    </row>
    <row r="587" spans="18:20">
      <c r="R587" s="46">
        <v>39831</v>
      </c>
      <c r="S587" s="47">
        <v>0.47209490740740739</v>
      </c>
      <c r="T587" t="s">
        <v>65</v>
      </c>
    </row>
    <row r="588" spans="18:20">
      <c r="R588" s="46">
        <v>39831</v>
      </c>
      <c r="S588" s="47">
        <v>0.47210648148148149</v>
      </c>
      <c r="T588" t="s">
        <v>65</v>
      </c>
    </row>
    <row r="589" spans="18:20">
      <c r="R589" s="46">
        <v>39831</v>
      </c>
      <c r="S589" s="47">
        <v>0.50296296296296295</v>
      </c>
      <c r="T589" t="s">
        <v>73</v>
      </c>
    </row>
    <row r="590" spans="18:20">
      <c r="R590" s="46">
        <v>39831</v>
      </c>
      <c r="S590" s="47">
        <v>0.50297453703703698</v>
      </c>
      <c r="T590" t="s">
        <v>73</v>
      </c>
    </row>
    <row r="591" spans="18:20">
      <c r="R591" s="46">
        <v>39831</v>
      </c>
      <c r="S591" s="47">
        <v>0.56774305555555549</v>
      </c>
      <c r="T591" t="s">
        <v>65</v>
      </c>
    </row>
    <row r="592" spans="18:20">
      <c r="R592" s="46">
        <v>39831</v>
      </c>
      <c r="S592" s="47">
        <v>0.57229166666666664</v>
      </c>
      <c r="T592" t="s">
        <v>73</v>
      </c>
    </row>
    <row r="593" spans="18:20">
      <c r="R593" s="46">
        <v>39831</v>
      </c>
      <c r="S593" s="47">
        <v>0.57229166666666664</v>
      </c>
      <c r="T593" t="s">
        <v>73</v>
      </c>
    </row>
    <row r="594" spans="18:20">
      <c r="R594" s="46">
        <v>39831</v>
      </c>
      <c r="S594" s="47">
        <v>0.62591435185185185</v>
      </c>
      <c r="T594" t="s">
        <v>65</v>
      </c>
    </row>
    <row r="595" spans="18:20">
      <c r="R595" s="46">
        <v>39831</v>
      </c>
      <c r="S595" s="47">
        <v>0.65798611111111105</v>
      </c>
      <c r="T595" t="s">
        <v>73</v>
      </c>
    </row>
    <row r="596" spans="18:20">
      <c r="R596" s="46">
        <v>39831</v>
      </c>
      <c r="S596" s="47">
        <v>0.65798611111111105</v>
      </c>
      <c r="T596" t="s">
        <v>73</v>
      </c>
    </row>
    <row r="597" spans="18:20">
      <c r="R597" s="46">
        <v>39831</v>
      </c>
      <c r="S597" s="47">
        <v>0.65812499999999996</v>
      </c>
      <c r="T597" t="s">
        <v>73</v>
      </c>
    </row>
    <row r="598" spans="18:20">
      <c r="R598" s="46">
        <v>39831</v>
      </c>
      <c r="S598" s="47">
        <v>0.65813657407407411</v>
      </c>
      <c r="T598" t="s">
        <v>73</v>
      </c>
    </row>
    <row r="599" spans="18:20">
      <c r="R599" s="46">
        <v>39831</v>
      </c>
      <c r="S599" s="47">
        <v>0.67146990740740742</v>
      </c>
      <c r="T599" t="s">
        <v>73</v>
      </c>
    </row>
    <row r="600" spans="18:20">
      <c r="R600" s="46">
        <v>39831</v>
      </c>
      <c r="S600" s="47">
        <v>0.67148148148148146</v>
      </c>
      <c r="T600" t="s">
        <v>73</v>
      </c>
    </row>
    <row r="601" spans="18:20">
      <c r="R601" s="46">
        <v>39832</v>
      </c>
      <c r="S601" s="47">
        <v>0.40745370370370365</v>
      </c>
      <c r="T601" t="s">
        <v>73</v>
      </c>
    </row>
    <row r="602" spans="18:20">
      <c r="R602" s="46">
        <v>39832</v>
      </c>
      <c r="S602" s="47">
        <v>0.4074652777777778</v>
      </c>
      <c r="T602" t="s">
        <v>73</v>
      </c>
    </row>
    <row r="603" spans="18:20">
      <c r="R603" s="46">
        <v>39832</v>
      </c>
      <c r="S603" s="47">
        <v>0.54508101851851853</v>
      </c>
      <c r="T603" t="s">
        <v>73</v>
      </c>
    </row>
    <row r="604" spans="18:20">
      <c r="R604" s="46">
        <v>39832</v>
      </c>
      <c r="S604" s="47">
        <v>0.54509259259259257</v>
      </c>
      <c r="T604" t="s">
        <v>73</v>
      </c>
    </row>
    <row r="605" spans="18:20">
      <c r="R605" s="46">
        <v>39832</v>
      </c>
      <c r="S605" s="47">
        <v>0.55140046296296297</v>
      </c>
      <c r="T605" t="s">
        <v>73</v>
      </c>
    </row>
    <row r="606" spans="18:20">
      <c r="R606" s="46">
        <v>39832</v>
      </c>
      <c r="S606" s="47">
        <v>0.55141203703703701</v>
      </c>
      <c r="T606" t="s">
        <v>73</v>
      </c>
    </row>
    <row r="607" spans="18:20">
      <c r="R607" s="46">
        <v>39832</v>
      </c>
      <c r="S607" s="47">
        <v>0.56196759259259255</v>
      </c>
      <c r="T607" t="s">
        <v>73</v>
      </c>
    </row>
    <row r="608" spans="18:20">
      <c r="R608" s="46">
        <v>39832</v>
      </c>
      <c r="S608" s="47">
        <v>0.5619791666666667</v>
      </c>
      <c r="T608" t="s">
        <v>73</v>
      </c>
    </row>
    <row r="609" spans="18:20">
      <c r="R609" s="46">
        <v>39832</v>
      </c>
      <c r="S609" s="47">
        <v>0.64201388888888888</v>
      </c>
      <c r="T609" t="s">
        <v>65</v>
      </c>
    </row>
    <row r="610" spans="18:20">
      <c r="R610" s="46">
        <v>39832</v>
      </c>
      <c r="S610" s="47">
        <v>0.6834837962962963</v>
      </c>
      <c r="T610" t="s">
        <v>67</v>
      </c>
    </row>
    <row r="611" spans="18:20">
      <c r="R611" s="46">
        <v>39832</v>
      </c>
      <c r="S611" s="47">
        <v>0.73692129629629621</v>
      </c>
      <c r="T611" t="s">
        <v>65</v>
      </c>
    </row>
    <row r="612" spans="18:20">
      <c r="R612" s="46">
        <v>39833</v>
      </c>
      <c r="S612" s="47">
        <v>0.37842592592592594</v>
      </c>
      <c r="T612" t="s">
        <v>65</v>
      </c>
    </row>
    <row r="613" spans="18:20">
      <c r="R613" s="46">
        <v>39833</v>
      </c>
      <c r="S613" s="47">
        <v>0.38370370370370371</v>
      </c>
      <c r="T613" t="s">
        <v>69</v>
      </c>
    </row>
    <row r="614" spans="18:20">
      <c r="R614" s="46">
        <v>39833</v>
      </c>
      <c r="S614" s="47">
        <v>0.46755787037037039</v>
      </c>
      <c r="T614" t="s">
        <v>73</v>
      </c>
    </row>
    <row r="615" spans="18:20">
      <c r="R615" s="46">
        <v>39833</v>
      </c>
      <c r="S615" s="47">
        <v>0.46756944444444448</v>
      </c>
      <c r="T615" t="s">
        <v>73</v>
      </c>
    </row>
    <row r="616" spans="18:20">
      <c r="R616" s="46">
        <v>39833</v>
      </c>
      <c r="S616" s="47">
        <v>0.64653935185185185</v>
      </c>
      <c r="T616" t="s">
        <v>73</v>
      </c>
    </row>
    <row r="617" spans="18:20">
      <c r="R617" s="46">
        <v>39833</v>
      </c>
      <c r="S617" s="47">
        <v>0.646550925925926</v>
      </c>
      <c r="T617" t="s">
        <v>73</v>
      </c>
    </row>
    <row r="618" spans="18:20">
      <c r="R618" s="46">
        <v>39833</v>
      </c>
      <c r="S618" s="47">
        <v>0.65377314814814813</v>
      </c>
      <c r="T618" t="s">
        <v>73</v>
      </c>
    </row>
    <row r="619" spans="18:20">
      <c r="R619" s="46">
        <v>39833</v>
      </c>
      <c r="S619" s="47">
        <v>0.65378472222222228</v>
      </c>
      <c r="T619" t="s">
        <v>73</v>
      </c>
    </row>
    <row r="620" spans="18:20">
      <c r="R620" s="46">
        <v>39833</v>
      </c>
      <c r="S620" s="47">
        <v>0.68018518518518523</v>
      </c>
      <c r="T620" t="s">
        <v>65</v>
      </c>
    </row>
    <row r="621" spans="18:20">
      <c r="R621" s="46">
        <v>39834</v>
      </c>
      <c r="S621" s="47">
        <v>0.55185185185185182</v>
      </c>
      <c r="T621" t="s">
        <v>65</v>
      </c>
    </row>
    <row r="622" spans="18:20">
      <c r="R622" s="46">
        <v>39834</v>
      </c>
      <c r="S622" s="47">
        <v>0.61668981481481489</v>
      </c>
      <c r="T622" t="s">
        <v>68</v>
      </c>
    </row>
    <row r="623" spans="18:20">
      <c r="R623" s="46">
        <v>39834</v>
      </c>
      <c r="S623" s="47">
        <v>0.61677083333333338</v>
      </c>
      <c r="T623" t="s">
        <v>67</v>
      </c>
    </row>
    <row r="624" spans="18:20">
      <c r="R624" s="46">
        <v>39834</v>
      </c>
      <c r="S624" s="47">
        <v>0.61692129629629633</v>
      </c>
      <c r="T624" t="s">
        <v>67</v>
      </c>
    </row>
    <row r="625" spans="18:20">
      <c r="R625" s="46">
        <v>39834</v>
      </c>
      <c r="S625" s="47">
        <v>0.62057870370370372</v>
      </c>
      <c r="T625" t="s">
        <v>73</v>
      </c>
    </row>
    <row r="626" spans="18:20">
      <c r="R626" s="46">
        <v>39834</v>
      </c>
      <c r="S626" s="47">
        <v>0.62059027777777775</v>
      </c>
      <c r="T626" t="s">
        <v>73</v>
      </c>
    </row>
    <row r="627" spans="18:20">
      <c r="R627" s="46">
        <v>39834</v>
      </c>
      <c r="S627" s="47">
        <v>0.62121527777777774</v>
      </c>
      <c r="T627" t="s">
        <v>73</v>
      </c>
    </row>
    <row r="628" spans="18:20">
      <c r="R628" s="46">
        <v>39834</v>
      </c>
      <c r="S628" s="47">
        <v>0.62121527777777774</v>
      </c>
      <c r="T628" t="s">
        <v>73</v>
      </c>
    </row>
    <row r="629" spans="18:20">
      <c r="R629" s="46">
        <v>39834</v>
      </c>
      <c r="S629" s="47">
        <v>0.75414351851851846</v>
      </c>
      <c r="T629" t="s">
        <v>73</v>
      </c>
    </row>
    <row r="630" spans="18:20">
      <c r="R630" s="46">
        <v>39834</v>
      </c>
      <c r="S630" s="47">
        <v>0.75415509259259261</v>
      </c>
      <c r="T630" t="s">
        <v>73</v>
      </c>
    </row>
    <row r="631" spans="18:20">
      <c r="R631" s="46">
        <v>39834</v>
      </c>
      <c r="S631" s="47">
        <v>0.3596759259259259</v>
      </c>
      <c r="T631" t="s">
        <v>65</v>
      </c>
    </row>
    <row r="632" spans="18:20">
      <c r="R632" s="46">
        <v>39834</v>
      </c>
      <c r="S632" s="47">
        <v>0.35981481481481481</v>
      </c>
      <c r="T632" t="s">
        <v>67</v>
      </c>
    </row>
    <row r="633" spans="18:20">
      <c r="R633" s="46">
        <v>39834</v>
      </c>
      <c r="S633" s="47">
        <v>0.3662731481481481</v>
      </c>
      <c r="T633" t="s">
        <v>73</v>
      </c>
    </row>
    <row r="634" spans="18:20">
      <c r="R634" s="46">
        <v>39834</v>
      </c>
      <c r="S634" s="47">
        <v>0.36628472222222225</v>
      </c>
      <c r="T634" t="s">
        <v>73</v>
      </c>
    </row>
    <row r="635" spans="18:20">
      <c r="R635" s="46">
        <v>39834</v>
      </c>
      <c r="S635" s="47">
        <v>0.36879629629629629</v>
      </c>
      <c r="T635" t="s">
        <v>73</v>
      </c>
    </row>
    <row r="636" spans="18:20">
      <c r="R636" s="46">
        <v>39834</v>
      </c>
      <c r="S636" s="47">
        <v>0.36880787037037038</v>
      </c>
      <c r="T636" t="s">
        <v>73</v>
      </c>
    </row>
    <row r="637" spans="18:20">
      <c r="R637" s="46">
        <v>39834</v>
      </c>
      <c r="S637" s="47">
        <v>0.36910879629629628</v>
      </c>
      <c r="T637" t="s">
        <v>65</v>
      </c>
    </row>
    <row r="638" spans="18:20">
      <c r="R638" s="46">
        <v>39835</v>
      </c>
      <c r="S638" s="47">
        <v>0.35748842592592589</v>
      </c>
      <c r="T638" t="s">
        <v>73</v>
      </c>
    </row>
    <row r="639" spans="18:20">
      <c r="R639" s="46">
        <v>39835</v>
      </c>
      <c r="S639" s="47">
        <v>0.35749999999999998</v>
      </c>
      <c r="T639" t="s">
        <v>73</v>
      </c>
    </row>
    <row r="640" spans="18:20">
      <c r="R640" s="46">
        <v>39835</v>
      </c>
      <c r="S640" s="47">
        <v>0.5446643518518518</v>
      </c>
      <c r="T640" t="s">
        <v>73</v>
      </c>
    </row>
    <row r="641" spans="18:20">
      <c r="R641" s="46">
        <v>39835</v>
      </c>
      <c r="S641" s="47">
        <v>0.54467592592592595</v>
      </c>
      <c r="T641" t="s">
        <v>73</v>
      </c>
    </row>
    <row r="642" spans="18:20">
      <c r="R642" s="46">
        <v>39835</v>
      </c>
      <c r="S642" s="47">
        <v>0.67592592592592593</v>
      </c>
      <c r="T642" t="s">
        <v>67</v>
      </c>
    </row>
    <row r="643" spans="18:20">
      <c r="R643" s="46">
        <v>39835</v>
      </c>
      <c r="S643" s="47">
        <v>0.83607638888888891</v>
      </c>
      <c r="T643" t="s">
        <v>67</v>
      </c>
    </row>
    <row r="644" spans="18:20">
      <c r="R644" s="46">
        <v>39835</v>
      </c>
      <c r="S644" s="47">
        <v>0.83785879629629623</v>
      </c>
      <c r="T644" t="s">
        <v>73</v>
      </c>
    </row>
    <row r="645" spans="18:20">
      <c r="R645" s="46">
        <v>39835</v>
      </c>
      <c r="S645" s="47">
        <v>0.83787037037037038</v>
      </c>
      <c r="T645" t="s">
        <v>73</v>
      </c>
    </row>
    <row r="646" spans="18:20">
      <c r="R646" s="46">
        <v>39835</v>
      </c>
      <c r="S646" s="47">
        <v>0.83885416666666668</v>
      </c>
      <c r="T646" t="s">
        <v>67</v>
      </c>
    </row>
    <row r="647" spans="18:20">
      <c r="R647" s="46">
        <v>39835</v>
      </c>
      <c r="S647" s="47">
        <v>0.86949074074074073</v>
      </c>
      <c r="T647" t="s">
        <v>73</v>
      </c>
    </row>
    <row r="648" spans="18:20">
      <c r="R648" s="46">
        <v>39835</v>
      </c>
      <c r="S648" s="47">
        <v>0.86950231481481488</v>
      </c>
      <c r="T648" t="s">
        <v>73</v>
      </c>
    </row>
    <row r="649" spans="18:20">
      <c r="R649" s="46">
        <v>39836</v>
      </c>
      <c r="S649" s="47">
        <v>0.4700462962962963</v>
      </c>
      <c r="T649" t="s">
        <v>65</v>
      </c>
    </row>
    <row r="650" spans="18:20">
      <c r="R650" s="46">
        <v>39836</v>
      </c>
      <c r="S650" s="47">
        <v>0.52621527777777777</v>
      </c>
      <c r="T650" t="s">
        <v>73</v>
      </c>
    </row>
    <row r="651" spans="18:20">
      <c r="R651" s="46">
        <v>39836</v>
      </c>
      <c r="S651" s="47">
        <v>0.52621527777777777</v>
      </c>
      <c r="T651" t="s">
        <v>73</v>
      </c>
    </row>
    <row r="652" spans="18:20">
      <c r="R652" s="46">
        <v>39836</v>
      </c>
      <c r="S652" s="47">
        <v>0.68560185185185185</v>
      </c>
      <c r="T652" t="s">
        <v>65</v>
      </c>
    </row>
    <row r="653" spans="18:20">
      <c r="R653" s="46">
        <v>39836</v>
      </c>
      <c r="S653" s="47">
        <v>0.20936342592592594</v>
      </c>
      <c r="T653" t="s">
        <v>65</v>
      </c>
    </row>
    <row r="654" spans="18:20">
      <c r="R654" s="46">
        <v>39836</v>
      </c>
      <c r="S654" s="47">
        <v>0.20946759259259259</v>
      </c>
      <c r="T654" t="s">
        <v>67</v>
      </c>
    </row>
    <row r="655" spans="18:20">
      <c r="R655" s="46">
        <v>39836</v>
      </c>
      <c r="S655" s="47">
        <v>0.34250000000000003</v>
      </c>
      <c r="T655" t="s">
        <v>67</v>
      </c>
    </row>
    <row r="656" spans="18:20">
      <c r="R656" s="46">
        <v>39836</v>
      </c>
      <c r="S656" s="47">
        <v>0.39733796296296298</v>
      </c>
      <c r="T656" t="s">
        <v>65</v>
      </c>
    </row>
    <row r="657" spans="18:20">
      <c r="R657" s="46">
        <v>39836</v>
      </c>
      <c r="S657" s="47">
        <v>0.39748842592592593</v>
      </c>
      <c r="T657" t="s">
        <v>69</v>
      </c>
    </row>
    <row r="658" spans="18:20">
      <c r="R658" s="46">
        <v>39838</v>
      </c>
      <c r="S658" s="47">
        <v>0.48050925925925925</v>
      </c>
      <c r="T658" t="s">
        <v>73</v>
      </c>
    </row>
    <row r="659" spans="18:20">
      <c r="R659" s="46">
        <v>39838</v>
      </c>
      <c r="S659" s="47">
        <v>0.48052083333333334</v>
      </c>
      <c r="T659" t="s">
        <v>73</v>
      </c>
    </row>
    <row r="660" spans="18:20">
      <c r="R660" s="46">
        <v>39838</v>
      </c>
      <c r="S660" s="47">
        <v>0.4846064814814815</v>
      </c>
      <c r="T660" t="s">
        <v>73</v>
      </c>
    </row>
    <row r="661" spans="18:20">
      <c r="R661" s="46">
        <v>39838</v>
      </c>
      <c r="S661" s="47">
        <v>0.4846064814814815</v>
      </c>
      <c r="T661" t="s">
        <v>73</v>
      </c>
    </row>
    <row r="662" spans="18:20">
      <c r="R662" s="46">
        <v>39838</v>
      </c>
      <c r="S662" s="47">
        <v>0.54951388888888886</v>
      </c>
      <c r="T662" t="s">
        <v>67</v>
      </c>
    </row>
    <row r="663" spans="18:20">
      <c r="R663" s="46">
        <v>39838</v>
      </c>
      <c r="S663" s="47">
        <v>0.54959490740740746</v>
      </c>
      <c r="T663" t="s">
        <v>65</v>
      </c>
    </row>
    <row r="664" spans="18:20">
      <c r="R664" s="46">
        <v>39839</v>
      </c>
      <c r="S664" s="47">
        <v>0.38565972222222222</v>
      </c>
      <c r="T664" t="s">
        <v>73</v>
      </c>
    </row>
    <row r="665" spans="18:20">
      <c r="R665" s="46">
        <v>39839</v>
      </c>
      <c r="S665" s="47">
        <v>0.38567129629629626</v>
      </c>
      <c r="T665" t="s">
        <v>73</v>
      </c>
    </row>
    <row r="666" spans="18:20">
      <c r="R666" s="46">
        <v>39839</v>
      </c>
      <c r="S666" s="47">
        <v>0.61184027777777772</v>
      </c>
      <c r="T666" t="s">
        <v>73</v>
      </c>
    </row>
    <row r="667" spans="18:20">
      <c r="R667" s="46">
        <v>39839</v>
      </c>
      <c r="S667" s="47">
        <v>0.61185185185185187</v>
      </c>
      <c r="T667" t="s">
        <v>73</v>
      </c>
    </row>
    <row r="668" spans="18:20">
      <c r="R668" s="46">
        <v>39839</v>
      </c>
      <c r="S668" s="47">
        <v>0.61211805555555554</v>
      </c>
      <c r="T668" t="s">
        <v>65</v>
      </c>
    </row>
    <row r="669" spans="18:20">
      <c r="R669" s="46">
        <v>39839</v>
      </c>
      <c r="S669" s="47">
        <v>0.61394675925925923</v>
      </c>
      <c r="T669" t="s">
        <v>73</v>
      </c>
    </row>
    <row r="670" spans="18:20">
      <c r="R670" s="46">
        <v>39839</v>
      </c>
      <c r="S670" s="47">
        <v>0.61395833333333327</v>
      </c>
      <c r="T670" t="s">
        <v>73</v>
      </c>
    </row>
    <row r="671" spans="18:20">
      <c r="R671" s="46">
        <v>39839</v>
      </c>
      <c r="S671" s="47">
        <v>0.61525462962962962</v>
      </c>
      <c r="T671" t="s">
        <v>73</v>
      </c>
    </row>
    <row r="672" spans="18:20">
      <c r="R672" s="46">
        <v>39839</v>
      </c>
      <c r="S672" s="47">
        <v>0.61525462962962962</v>
      </c>
      <c r="T672" t="s">
        <v>73</v>
      </c>
    </row>
    <row r="673" spans="18:20">
      <c r="R673" s="46">
        <v>39840</v>
      </c>
      <c r="S673" s="47">
        <v>0.38442129629629629</v>
      </c>
      <c r="T673" t="s">
        <v>73</v>
      </c>
    </row>
    <row r="674" spans="18:20">
      <c r="R674" s="46">
        <v>39840</v>
      </c>
      <c r="S674" s="47">
        <v>0.38442129629629629</v>
      </c>
      <c r="T674" t="s">
        <v>73</v>
      </c>
    </row>
    <row r="675" spans="18:20">
      <c r="R675" s="46">
        <v>39840</v>
      </c>
      <c r="S675" s="47">
        <v>0.38758101851851851</v>
      </c>
      <c r="T675" t="s">
        <v>73</v>
      </c>
    </row>
    <row r="676" spans="18:20">
      <c r="R676" s="46">
        <v>39840</v>
      </c>
      <c r="S676" s="47">
        <v>0.38759259259259254</v>
      </c>
      <c r="T676" t="s">
        <v>73</v>
      </c>
    </row>
    <row r="677" spans="18:20">
      <c r="R677" s="46">
        <v>39840</v>
      </c>
      <c r="S677" s="47">
        <v>0.38802083333333331</v>
      </c>
      <c r="T677" t="s">
        <v>65</v>
      </c>
    </row>
    <row r="678" spans="18:20">
      <c r="R678" s="46">
        <v>39840</v>
      </c>
      <c r="S678" s="47">
        <v>0.42304398148148148</v>
      </c>
      <c r="T678" t="s">
        <v>73</v>
      </c>
    </row>
    <row r="679" spans="18:20">
      <c r="R679" s="46">
        <v>39840</v>
      </c>
      <c r="S679" s="47">
        <v>0.42305555555555552</v>
      </c>
      <c r="T679" t="s">
        <v>73</v>
      </c>
    </row>
    <row r="680" spans="18:20">
      <c r="R680" s="46">
        <v>39840</v>
      </c>
      <c r="S680" s="47">
        <v>0.53866898148148146</v>
      </c>
      <c r="T680" t="s">
        <v>73</v>
      </c>
    </row>
    <row r="681" spans="18:20">
      <c r="R681" s="46">
        <v>39840</v>
      </c>
      <c r="S681" s="47">
        <v>0.53866898148148146</v>
      </c>
      <c r="T681" t="s">
        <v>73</v>
      </c>
    </row>
    <row r="682" spans="18:20">
      <c r="R682" s="46">
        <v>39840</v>
      </c>
      <c r="S682" s="47">
        <v>0.54096064814814815</v>
      </c>
      <c r="T682" t="s">
        <v>67</v>
      </c>
    </row>
    <row r="683" spans="18:20">
      <c r="R683" s="46">
        <v>39840</v>
      </c>
      <c r="S683" s="47">
        <v>0.68645833333333339</v>
      </c>
      <c r="T683" t="s">
        <v>65</v>
      </c>
    </row>
    <row r="684" spans="18:20">
      <c r="R684" s="46">
        <v>39841</v>
      </c>
      <c r="S684" s="47">
        <v>0.34173611111111107</v>
      </c>
      <c r="T684" t="s">
        <v>73</v>
      </c>
    </row>
    <row r="685" spans="18:20">
      <c r="R685" s="46">
        <v>39841</v>
      </c>
      <c r="S685" s="47">
        <v>0.34174768518518522</v>
      </c>
      <c r="T685" t="s">
        <v>73</v>
      </c>
    </row>
    <row r="686" spans="18:20">
      <c r="R686" s="46">
        <v>39841</v>
      </c>
      <c r="S686" s="47">
        <v>0.68662037037037038</v>
      </c>
      <c r="T686" t="s">
        <v>65</v>
      </c>
    </row>
    <row r="687" spans="18:20">
      <c r="R687" s="46">
        <v>39841</v>
      </c>
      <c r="S687" s="47">
        <v>0.72969907407407408</v>
      </c>
      <c r="T687" t="s">
        <v>65</v>
      </c>
    </row>
    <row r="688" spans="18:20">
      <c r="R688" s="46">
        <v>39842</v>
      </c>
      <c r="S688" s="47">
        <v>0.41662037037037036</v>
      </c>
      <c r="T688" t="s">
        <v>67</v>
      </c>
    </row>
    <row r="689" spans="18:20">
      <c r="R689" s="46">
        <v>39842</v>
      </c>
      <c r="S689" s="47">
        <v>0.41782407407407413</v>
      </c>
      <c r="T689" t="s">
        <v>73</v>
      </c>
    </row>
    <row r="690" spans="18:20">
      <c r="R690" s="46">
        <v>39842</v>
      </c>
      <c r="S690" s="47">
        <v>0.41782407407407413</v>
      </c>
      <c r="T690" t="s">
        <v>73</v>
      </c>
    </row>
    <row r="691" spans="18:20">
      <c r="R691" s="46">
        <v>39842</v>
      </c>
      <c r="S691" s="47">
        <v>0.75642361111111101</v>
      </c>
      <c r="T691" t="s">
        <v>73</v>
      </c>
    </row>
    <row r="692" spans="18:20">
      <c r="R692" s="46">
        <v>39842</v>
      </c>
      <c r="S692" s="47">
        <v>0.75643518518518515</v>
      </c>
      <c r="T692" t="s">
        <v>73</v>
      </c>
    </row>
    <row r="693" spans="18:20">
      <c r="R693" s="46">
        <v>39843</v>
      </c>
      <c r="S693" s="47">
        <v>0.40598379629629627</v>
      </c>
      <c r="T693" t="s">
        <v>67</v>
      </c>
    </row>
    <row r="694" spans="18:20">
      <c r="R694" s="46">
        <v>39843</v>
      </c>
      <c r="S694" s="47">
        <v>0.53950231481481481</v>
      </c>
      <c r="T694" t="s">
        <v>73</v>
      </c>
    </row>
    <row r="695" spans="18:20">
      <c r="R695" s="46">
        <v>39843</v>
      </c>
      <c r="S695" s="47">
        <v>0.53950231481481481</v>
      </c>
      <c r="T695" t="s">
        <v>73</v>
      </c>
    </row>
    <row r="696" spans="18:20">
      <c r="R696" s="46">
        <v>39843</v>
      </c>
      <c r="S696" s="47">
        <v>0.66666666666666663</v>
      </c>
      <c r="T696" t="s">
        <v>73</v>
      </c>
    </row>
    <row r="697" spans="18:20">
      <c r="R697" s="46">
        <v>39843</v>
      </c>
      <c r="S697" s="47">
        <v>0.66666666666666663</v>
      </c>
      <c r="T697" t="s">
        <v>73</v>
      </c>
    </row>
    <row r="698" spans="18:20">
      <c r="R698" s="46">
        <v>39843</v>
      </c>
      <c r="S698" s="47">
        <v>0.89535879629629633</v>
      </c>
      <c r="T698" t="s">
        <v>65</v>
      </c>
    </row>
    <row r="699" spans="18:20">
      <c r="R699" s="46">
        <v>39844</v>
      </c>
      <c r="S699" s="47">
        <v>0.53218750000000004</v>
      </c>
      <c r="T699" t="s">
        <v>65</v>
      </c>
    </row>
    <row r="700" spans="18:20">
      <c r="R700" s="46">
        <v>39846</v>
      </c>
      <c r="S700" s="47">
        <v>0.6144560185185185</v>
      </c>
      <c r="T700" t="s">
        <v>66</v>
      </c>
    </row>
    <row r="701" spans="18:20">
      <c r="R701" s="46">
        <v>39846</v>
      </c>
      <c r="S701" s="47">
        <v>0.6832407407407407</v>
      </c>
      <c r="T701" t="s">
        <v>65</v>
      </c>
    </row>
    <row r="702" spans="18:20">
      <c r="R702" s="46">
        <v>39846</v>
      </c>
      <c r="S702" s="47">
        <v>0.76445601851851841</v>
      </c>
      <c r="T702" t="s">
        <v>65</v>
      </c>
    </row>
    <row r="703" spans="18:20">
      <c r="R703" s="46">
        <v>39846</v>
      </c>
      <c r="S703" s="47">
        <v>0.46337962962962959</v>
      </c>
      <c r="T703" t="s">
        <v>73</v>
      </c>
    </row>
    <row r="704" spans="18:20">
      <c r="R704" s="46">
        <v>39846</v>
      </c>
      <c r="S704" s="47">
        <v>0.46339120370370374</v>
      </c>
      <c r="T704" t="s">
        <v>73</v>
      </c>
    </row>
    <row r="705" spans="18:20">
      <c r="R705" s="46">
        <v>39846</v>
      </c>
      <c r="S705" s="47">
        <v>0.50135416666666666</v>
      </c>
      <c r="T705" t="s">
        <v>65</v>
      </c>
    </row>
    <row r="706" spans="18:20">
      <c r="R706" s="46">
        <v>39846</v>
      </c>
      <c r="S706" s="47">
        <v>0.52075231481481488</v>
      </c>
      <c r="T706" t="s">
        <v>73</v>
      </c>
    </row>
    <row r="707" spans="18:20">
      <c r="R707" s="46">
        <v>39846</v>
      </c>
      <c r="S707" s="47">
        <v>0.52076388888888892</v>
      </c>
      <c r="T707" t="s">
        <v>73</v>
      </c>
    </row>
    <row r="708" spans="18:20">
      <c r="R708" s="46">
        <v>39846</v>
      </c>
      <c r="S708" s="47">
        <v>0.52134259259259264</v>
      </c>
      <c r="T708" t="s">
        <v>73</v>
      </c>
    </row>
    <row r="709" spans="18:20">
      <c r="R709" s="46">
        <v>39846</v>
      </c>
      <c r="S709" s="47">
        <v>0.52135416666666667</v>
      </c>
      <c r="T709" t="s">
        <v>73</v>
      </c>
    </row>
    <row r="710" spans="18:20">
      <c r="R710" s="46">
        <v>39846</v>
      </c>
      <c r="S710" s="47">
        <v>0.52740740740740744</v>
      </c>
      <c r="T710" t="s">
        <v>73</v>
      </c>
    </row>
    <row r="711" spans="18:20">
      <c r="R711" s="46">
        <v>39846</v>
      </c>
      <c r="S711" s="47">
        <v>0.52741898148148147</v>
      </c>
      <c r="T711" t="s">
        <v>73</v>
      </c>
    </row>
    <row r="712" spans="18:20">
      <c r="R712" s="46">
        <v>39846</v>
      </c>
      <c r="S712" s="47">
        <v>0.52951388888888895</v>
      </c>
      <c r="T712" t="s">
        <v>73</v>
      </c>
    </row>
    <row r="713" spans="18:20">
      <c r="R713" s="46">
        <v>39846</v>
      </c>
      <c r="S713" s="47">
        <v>0.52952546296296299</v>
      </c>
      <c r="T713" t="s">
        <v>73</v>
      </c>
    </row>
    <row r="714" spans="18:20">
      <c r="R714" s="46">
        <v>39847</v>
      </c>
      <c r="S714" s="47">
        <v>0.39365740740740746</v>
      </c>
      <c r="T714" t="s">
        <v>73</v>
      </c>
    </row>
    <row r="715" spans="18:20">
      <c r="R715" s="46">
        <v>39847</v>
      </c>
      <c r="S715" s="47">
        <v>0.39365740740740746</v>
      </c>
      <c r="T715" t="s">
        <v>73</v>
      </c>
    </row>
    <row r="716" spans="18:20">
      <c r="R716" s="46">
        <v>39847</v>
      </c>
      <c r="S716" s="47">
        <v>0.52871527777777783</v>
      </c>
      <c r="T716" t="s">
        <v>73</v>
      </c>
    </row>
    <row r="717" spans="18:20">
      <c r="R717" s="46">
        <v>39847</v>
      </c>
      <c r="S717" s="47">
        <v>0.52872685185185186</v>
      </c>
      <c r="T717" t="s">
        <v>73</v>
      </c>
    </row>
    <row r="718" spans="18:20">
      <c r="R718" s="46">
        <v>39847</v>
      </c>
      <c r="S718" s="47">
        <v>0.65429398148148155</v>
      </c>
      <c r="T718" t="s">
        <v>73</v>
      </c>
    </row>
    <row r="719" spans="18:20">
      <c r="R719" s="46">
        <v>39847</v>
      </c>
      <c r="S719" s="47">
        <v>0.65429398148148155</v>
      </c>
      <c r="T719" t="s">
        <v>73</v>
      </c>
    </row>
    <row r="720" spans="18:20">
      <c r="R720" s="46">
        <v>39847</v>
      </c>
      <c r="S720" s="47">
        <v>0.67583333333333329</v>
      </c>
      <c r="T720" t="s">
        <v>73</v>
      </c>
    </row>
    <row r="721" spans="18:20">
      <c r="R721" s="46">
        <v>39847</v>
      </c>
      <c r="S721" s="47">
        <v>0.67584490740740744</v>
      </c>
      <c r="T721" t="s">
        <v>73</v>
      </c>
    </row>
    <row r="722" spans="18:20">
      <c r="R722" s="46">
        <v>39847</v>
      </c>
      <c r="S722" s="47">
        <v>0.74400462962962965</v>
      </c>
      <c r="T722" t="s">
        <v>73</v>
      </c>
    </row>
    <row r="723" spans="18:20">
      <c r="R723" s="46">
        <v>39847</v>
      </c>
      <c r="S723" s="47">
        <v>0.7440162037037038</v>
      </c>
      <c r="T723" t="s">
        <v>73</v>
      </c>
    </row>
    <row r="724" spans="18:20">
      <c r="R724" s="46">
        <v>39847</v>
      </c>
      <c r="S724" s="47">
        <v>0.7962731481481482</v>
      </c>
      <c r="T724" t="s">
        <v>73</v>
      </c>
    </row>
    <row r="725" spans="18:20">
      <c r="R725" s="46">
        <v>39847</v>
      </c>
      <c r="S725" s="47">
        <v>0.79628472222222213</v>
      </c>
      <c r="T725" t="s">
        <v>73</v>
      </c>
    </row>
    <row r="726" spans="18:20">
      <c r="R726" s="46">
        <v>39847</v>
      </c>
      <c r="S726" s="47">
        <v>0.8021759259259259</v>
      </c>
      <c r="T726" t="s">
        <v>73</v>
      </c>
    </row>
    <row r="727" spans="18:20">
      <c r="R727" s="46">
        <v>39847</v>
      </c>
      <c r="S727" s="47">
        <v>0.80218750000000005</v>
      </c>
      <c r="T727" t="s">
        <v>73</v>
      </c>
    </row>
    <row r="728" spans="18:20">
      <c r="R728" s="46">
        <v>39847</v>
      </c>
      <c r="S728" s="47">
        <v>0.80678240740740748</v>
      </c>
      <c r="T728" t="s">
        <v>73</v>
      </c>
    </row>
    <row r="729" spans="18:20">
      <c r="R729" s="46">
        <v>39847</v>
      </c>
      <c r="S729" s="47">
        <v>0.8067939814814814</v>
      </c>
      <c r="T729" t="s">
        <v>73</v>
      </c>
    </row>
    <row r="730" spans="18:20">
      <c r="R730" s="46">
        <v>39847</v>
      </c>
      <c r="S730" s="47">
        <v>0.96084490740740736</v>
      </c>
      <c r="T730" t="s">
        <v>67</v>
      </c>
    </row>
    <row r="731" spans="18:20">
      <c r="R731" s="46">
        <v>39848</v>
      </c>
      <c r="S731" s="47">
        <v>0.36023148148148149</v>
      </c>
      <c r="T731" t="s">
        <v>65</v>
      </c>
    </row>
    <row r="732" spans="18:20">
      <c r="R732" s="46">
        <v>39848</v>
      </c>
      <c r="S732" s="47">
        <v>0.36439814814814814</v>
      </c>
      <c r="T732" t="s">
        <v>65</v>
      </c>
    </row>
    <row r="733" spans="18:20">
      <c r="R733" s="46">
        <v>39848</v>
      </c>
      <c r="S733" s="47">
        <v>0.37410879629629629</v>
      </c>
      <c r="T733" t="s">
        <v>73</v>
      </c>
    </row>
    <row r="734" spans="18:20">
      <c r="R734" s="46">
        <v>39848</v>
      </c>
      <c r="S734" s="47">
        <v>0.37410879629629629</v>
      </c>
      <c r="T734" t="s">
        <v>73</v>
      </c>
    </row>
    <row r="735" spans="18:20">
      <c r="R735" s="46">
        <v>39848</v>
      </c>
      <c r="S735" s="47">
        <v>0.37574074074074071</v>
      </c>
      <c r="T735" t="s">
        <v>65</v>
      </c>
    </row>
    <row r="736" spans="18:20">
      <c r="R736" s="46">
        <v>39848</v>
      </c>
      <c r="S736" s="47">
        <v>0.55168981481481483</v>
      </c>
      <c r="T736" t="s">
        <v>67</v>
      </c>
    </row>
    <row r="737" spans="18:20">
      <c r="R737" s="46">
        <v>39848</v>
      </c>
      <c r="S737" s="47">
        <v>0.55181712962962959</v>
      </c>
      <c r="T737" t="s">
        <v>73</v>
      </c>
    </row>
    <row r="738" spans="18:20">
      <c r="R738" s="46">
        <v>39848</v>
      </c>
      <c r="S738" s="47">
        <v>0.55181712962962959</v>
      </c>
      <c r="T738" t="s">
        <v>73</v>
      </c>
    </row>
    <row r="739" spans="18:20">
      <c r="R739" s="46">
        <v>39848</v>
      </c>
      <c r="S739" s="47">
        <v>0.71619212962962964</v>
      </c>
      <c r="T739" t="s">
        <v>73</v>
      </c>
    </row>
    <row r="740" spans="18:20">
      <c r="R740" s="46">
        <v>39848</v>
      </c>
      <c r="S740" s="47">
        <v>0.71620370370370379</v>
      </c>
      <c r="T740" t="s">
        <v>73</v>
      </c>
    </row>
    <row r="741" spans="18:20">
      <c r="R741" s="46">
        <v>39849</v>
      </c>
      <c r="S741" s="47">
        <v>0.3286574074074074</v>
      </c>
      <c r="T741" t="s">
        <v>67</v>
      </c>
    </row>
    <row r="742" spans="18:20">
      <c r="R742" s="46">
        <v>39849</v>
      </c>
      <c r="S742" s="47">
        <v>0.54481481481481475</v>
      </c>
      <c r="T742" t="s">
        <v>73</v>
      </c>
    </row>
    <row r="743" spans="18:20">
      <c r="R743" s="46">
        <v>39849</v>
      </c>
      <c r="S743" s="47">
        <v>0.5448263888888889</v>
      </c>
      <c r="T743" t="s">
        <v>73</v>
      </c>
    </row>
    <row r="744" spans="18:20">
      <c r="R744" s="46">
        <v>39850</v>
      </c>
      <c r="S744" s="47">
        <v>0.52493055555555557</v>
      </c>
      <c r="T744" t="s">
        <v>73</v>
      </c>
    </row>
    <row r="745" spans="18:20">
      <c r="R745" s="46">
        <v>39850</v>
      </c>
      <c r="S745" s="47">
        <v>0.52494212962962961</v>
      </c>
      <c r="T745" t="s">
        <v>73</v>
      </c>
    </row>
    <row r="746" spans="18:20">
      <c r="R746" s="46">
        <v>39850</v>
      </c>
      <c r="S746" s="47">
        <v>0.54494212962962962</v>
      </c>
      <c r="T746" t="s">
        <v>65</v>
      </c>
    </row>
    <row r="747" spans="18:20">
      <c r="R747" s="46">
        <v>39850</v>
      </c>
      <c r="S747" s="47">
        <v>0.54503472222222216</v>
      </c>
      <c r="T747" t="s">
        <v>69</v>
      </c>
    </row>
    <row r="748" spans="18:20">
      <c r="R748" s="46">
        <v>39850</v>
      </c>
      <c r="S748" s="47">
        <v>0.63510416666666669</v>
      </c>
      <c r="T748" t="s">
        <v>73</v>
      </c>
    </row>
    <row r="749" spans="18:20">
      <c r="R749" s="46">
        <v>39850</v>
      </c>
      <c r="S749" s="47">
        <v>0.63510416666666669</v>
      </c>
      <c r="T749" t="s">
        <v>73</v>
      </c>
    </row>
    <row r="750" spans="18:20">
      <c r="R750" s="46">
        <v>39850</v>
      </c>
      <c r="S750" s="47">
        <v>0.6856944444444445</v>
      </c>
      <c r="T750" t="s">
        <v>73</v>
      </c>
    </row>
    <row r="751" spans="18:20">
      <c r="R751" s="46">
        <v>39850</v>
      </c>
      <c r="S751" s="47">
        <v>0.68570601851851853</v>
      </c>
      <c r="T751" t="s">
        <v>73</v>
      </c>
    </row>
    <row r="752" spans="18:20">
      <c r="R752" s="46">
        <v>39850</v>
      </c>
      <c r="S752" s="47">
        <v>0.76326388888888896</v>
      </c>
      <c r="T752" t="s">
        <v>73</v>
      </c>
    </row>
    <row r="753" spans="18:20">
      <c r="R753" s="46">
        <v>39850</v>
      </c>
      <c r="S753" s="47">
        <v>0.76327546296296289</v>
      </c>
      <c r="T753" t="s">
        <v>73</v>
      </c>
    </row>
    <row r="754" spans="18:20">
      <c r="R754" s="46">
        <v>39850</v>
      </c>
      <c r="S754" s="47">
        <v>0.85010416666666666</v>
      </c>
      <c r="T754" t="s">
        <v>73</v>
      </c>
    </row>
    <row r="755" spans="18:20">
      <c r="R755" s="46">
        <v>39850</v>
      </c>
      <c r="S755" s="47">
        <v>0.85011574074074081</v>
      </c>
      <c r="T755" t="s">
        <v>73</v>
      </c>
    </row>
    <row r="756" spans="18:20">
      <c r="R756" s="46">
        <v>39850</v>
      </c>
      <c r="S756" s="47">
        <v>0.85043981481481479</v>
      </c>
      <c r="T756" t="s">
        <v>67</v>
      </c>
    </row>
    <row r="757" spans="18:20">
      <c r="R757" s="46">
        <v>39850</v>
      </c>
      <c r="S757" s="47">
        <v>0.91364583333333327</v>
      </c>
      <c r="T757" t="s">
        <v>73</v>
      </c>
    </row>
    <row r="758" spans="18:20">
      <c r="R758" s="46">
        <v>39850</v>
      </c>
      <c r="S758" s="47">
        <v>0.91365740740740742</v>
      </c>
      <c r="T758" t="s">
        <v>73</v>
      </c>
    </row>
    <row r="759" spans="18:20">
      <c r="R759" s="46">
        <v>39851</v>
      </c>
      <c r="S759" s="47">
        <v>0.51469907407407411</v>
      </c>
      <c r="T759" t="s">
        <v>73</v>
      </c>
    </row>
    <row r="760" spans="18:20">
      <c r="R760" s="46">
        <v>39851</v>
      </c>
      <c r="S760" s="47">
        <v>0.51471064814814815</v>
      </c>
      <c r="T760" t="s">
        <v>73</v>
      </c>
    </row>
    <row r="761" spans="18:20">
      <c r="R761" s="46">
        <v>39851</v>
      </c>
      <c r="S761" s="47">
        <v>0.59114583333333337</v>
      </c>
      <c r="T761" t="s">
        <v>67</v>
      </c>
    </row>
    <row r="762" spans="18:20">
      <c r="R762" s="46">
        <v>39853</v>
      </c>
      <c r="S762" s="47">
        <v>4.6180555555555558E-3</v>
      </c>
      <c r="T762" t="s">
        <v>65</v>
      </c>
    </row>
    <row r="763" spans="18:20">
      <c r="R763" s="46">
        <v>39853</v>
      </c>
      <c r="S763" s="47">
        <v>4.7106481481481478E-3</v>
      </c>
      <c r="T763" t="s">
        <v>67</v>
      </c>
    </row>
    <row r="764" spans="18:20">
      <c r="R764" s="46">
        <v>39853</v>
      </c>
      <c r="S764" s="47">
        <v>0.32351851851851854</v>
      </c>
      <c r="T764" t="s">
        <v>67</v>
      </c>
    </row>
    <row r="765" spans="18:20">
      <c r="R765" s="46">
        <v>39853</v>
      </c>
      <c r="S765" s="47">
        <v>0.49993055555555554</v>
      </c>
      <c r="T765" t="s">
        <v>67</v>
      </c>
    </row>
    <row r="766" spans="18:20">
      <c r="R766" s="46">
        <v>39853</v>
      </c>
      <c r="S766" s="47">
        <v>0.54339120370370375</v>
      </c>
      <c r="T766" t="s">
        <v>66</v>
      </c>
    </row>
    <row r="767" spans="18:20">
      <c r="R767" s="46">
        <v>39854</v>
      </c>
      <c r="S767" s="47">
        <v>0.55859953703703702</v>
      </c>
      <c r="T767" t="s">
        <v>66</v>
      </c>
    </row>
    <row r="768" spans="18:20">
      <c r="R768" s="46">
        <v>39854</v>
      </c>
      <c r="S768" s="47">
        <v>0.55874999999999997</v>
      </c>
      <c r="T768" t="s">
        <v>66</v>
      </c>
    </row>
    <row r="769" spans="18:20">
      <c r="R769" s="46">
        <v>39854</v>
      </c>
      <c r="S769" s="47">
        <v>0.65590277777777783</v>
      </c>
      <c r="T769" t="s">
        <v>73</v>
      </c>
    </row>
    <row r="770" spans="18:20">
      <c r="R770" s="46">
        <v>39854</v>
      </c>
      <c r="S770" s="47">
        <v>0.65591435185185187</v>
      </c>
      <c r="T770" t="s">
        <v>73</v>
      </c>
    </row>
    <row r="771" spans="18:20">
      <c r="R771" s="46">
        <v>39854</v>
      </c>
      <c r="S771" s="47">
        <v>0.66763888888888889</v>
      </c>
      <c r="T771" t="s">
        <v>73</v>
      </c>
    </row>
    <row r="772" spans="18:20">
      <c r="R772" s="46">
        <v>39854</v>
      </c>
      <c r="S772" s="47">
        <v>0.66765046296296304</v>
      </c>
      <c r="T772" t="s">
        <v>73</v>
      </c>
    </row>
    <row r="773" spans="18:20">
      <c r="R773" s="46">
        <v>39854</v>
      </c>
      <c r="S773" s="47">
        <v>0.69550925925925933</v>
      </c>
      <c r="T773" t="s">
        <v>73</v>
      </c>
    </row>
    <row r="774" spans="18:20">
      <c r="R774" s="46">
        <v>39854</v>
      </c>
      <c r="S774" s="47">
        <v>0.69552083333333325</v>
      </c>
      <c r="T774" t="s">
        <v>73</v>
      </c>
    </row>
    <row r="775" spans="18:20">
      <c r="R775" s="46">
        <v>39854</v>
      </c>
      <c r="S775" s="47">
        <v>0.72589120370370364</v>
      </c>
      <c r="T775" t="s">
        <v>73</v>
      </c>
    </row>
    <row r="776" spans="18:20">
      <c r="R776" s="46">
        <v>39854</v>
      </c>
      <c r="S776" s="47">
        <v>0.72590277777777779</v>
      </c>
      <c r="T776" t="s">
        <v>73</v>
      </c>
    </row>
    <row r="777" spans="18:20">
      <c r="R777" s="46">
        <v>39854</v>
      </c>
      <c r="S777" s="47">
        <v>0.91246527777777775</v>
      </c>
      <c r="T777" t="s">
        <v>65</v>
      </c>
    </row>
    <row r="778" spans="18:20">
      <c r="R778" s="46">
        <v>39854</v>
      </c>
      <c r="S778" s="47">
        <v>0.91440972222222217</v>
      </c>
      <c r="T778" t="s">
        <v>66</v>
      </c>
    </row>
    <row r="779" spans="18:20">
      <c r="R779" s="46">
        <v>39854</v>
      </c>
      <c r="S779" s="47">
        <v>0.9147453703703704</v>
      </c>
      <c r="T779" t="s">
        <v>65</v>
      </c>
    </row>
    <row r="780" spans="18:20">
      <c r="R780" s="46">
        <v>39854</v>
      </c>
      <c r="S780" s="47">
        <v>0.91481481481481486</v>
      </c>
      <c r="T780" t="s">
        <v>65</v>
      </c>
    </row>
    <row r="781" spans="18:20">
      <c r="R781" s="46">
        <v>39854</v>
      </c>
      <c r="S781" s="47">
        <v>0.91638888888888881</v>
      </c>
      <c r="T781" t="s">
        <v>65</v>
      </c>
    </row>
    <row r="782" spans="18:20">
      <c r="R782" s="46">
        <v>39854</v>
      </c>
      <c r="S782" s="47">
        <v>0.91659722222222229</v>
      </c>
      <c r="T782" t="s">
        <v>65</v>
      </c>
    </row>
    <row r="783" spans="18:20">
      <c r="R783" s="46">
        <v>39854</v>
      </c>
      <c r="S783" s="47">
        <v>0.26559027777777777</v>
      </c>
      <c r="T783" t="s">
        <v>65</v>
      </c>
    </row>
    <row r="784" spans="18:20">
      <c r="R784" s="46">
        <v>39855</v>
      </c>
      <c r="S784" s="47">
        <v>0.39599537037037041</v>
      </c>
      <c r="T784" t="s">
        <v>73</v>
      </c>
    </row>
    <row r="785" spans="18:20">
      <c r="R785" s="46">
        <v>39855</v>
      </c>
      <c r="S785" s="47">
        <v>0.39600694444444445</v>
      </c>
      <c r="T785" t="s">
        <v>73</v>
      </c>
    </row>
    <row r="786" spans="18:20">
      <c r="R786" s="46">
        <v>39855</v>
      </c>
      <c r="S786" s="47">
        <v>0.5451273148148148</v>
      </c>
      <c r="T786" t="s">
        <v>73</v>
      </c>
    </row>
    <row r="787" spans="18:20">
      <c r="R787" s="46">
        <v>39855</v>
      </c>
      <c r="S787" s="47">
        <v>0.5451273148148148</v>
      </c>
      <c r="T787" t="s">
        <v>73</v>
      </c>
    </row>
    <row r="788" spans="18:20">
      <c r="R788" s="46">
        <v>39855</v>
      </c>
      <c r="S788" s="47">
        <v>0.54672453703703705</v>
      </c>
      <c r="T788" t="s">
        <v>73</v>
      </c>
    </row>
    <row r="789" spans="18:20">
      <c r="R789" s="46">
        <v>39855</v>
      </c>
      <c r="S789" s="47">
        <v>0.54673611111111109</v>
      </c>
      <c r="T789" t="s">
        <v>73</v>
      </c>
    </row>
    <row r="790" spans="18:20">
      <c r="R790" s="46">
        <v>39855</v>
      </c>
      <c r="S790" s="47">
        <v>0.55098379629629635</v>
      </c>
      <c r="T790" t="s">
        <v>73</v>
      </c>
    </row>
    <row r="791" spans="18:20">
      <c r="R791" s="46">
        <v>39855</v>
      </c>
      <c r="S791" s="47">
        <v>0.55099537037037039</v>
      </c>
      <c r="T791" t="s">
        <v>73</v>
      </c>
    </row>
    <row r="792" spans="18:20">
      <c r="R792" s="46">
        <v>39855</v>
      </c>
      <c r="S792" s="47">
        <v>0.58747685185185183</v>
      </c>
      <c r="T792" t="s">
        <v>73</v>
      </c>
    </row>
    <row r="793" spans="18:20">
      <c r="R793" s="46">
        <v>39855</v>
      </c>
      <c r="S793" s="47">
        <v>0.58748842592592598</v>
      </c>
      <c r="T793" t="s">
        <v>73</v>
      </c>
    </row>
    <row r="794" spans="18:20">
      <c r="R794" s="46">
        <v>39855</v>
      </c>
      <c r="S794" s="47">
        <v>0.60065972222222219</v>
      </c>
      <c r="T794" t="s">
        <v>73</v>
      </c>
    </row>
    <row r="795" spans="18:20">
      <c r="R795" s="46">
        <v>39855</v>
      </c>
      <c r="S795" s="47">
        <v>0.60067129629629623</v>
      </c>
      <c r="T795" t="s">
        <v>73</v>
      </c>
    </row>
    <row r="796" spans="18:20">
      <c r="R796" s="46">
        <v>39855</v>
      </c>
      <c r="S796" s="47">
        <v>0.61440972222222223</v>
      </c>
      <c r="T796" t="s">
        <v>71</v>
      </c>
    </row>
    <row r="797" spans="18:20">
      <c r="R797" s="46">
        <v>39855</v>
      </c>
      <c r="S797" s="47">
        <v>0.61460648148148145</v>
      </c>
      <c r="T797" t="s">
        <v>73</v>
      </c>
    </row>
    <row r="798" spans="18:20">
      <c r="R798" s="46">
        <v>39855</v>
      </c>
      <c r="S798" s="47">
        <v>0.61461805555555549</v>
      </c>
      <c r="T798" t="s">
        <v>73</v>
      </c>
    </row>
    <row r="799" spans="18:20">
      <c r="R799" s="46">
        <v>39855</v>
      </c>
      <c r="S799" s="47">
        <v>0.62957175925925923</v>
      </c>
      <c r="T799" t="s">
        <v>73</v>
      </c>
    </row>
    <row r="800" spans="18:20">
      <c r="R800" s="46">
        <v>39855</v>
      </c>
      <c r="S800" s="47">
        <v>0.62958333333333327</v>
      </c>
      <c r="T800" t="s">
        <v>73</v>
      </c>
    </row>
    <row r="801" spans="18:20">
      <c r="R801" s="46">
        <v>39855</v>
      </c>
      <c r="S801" s="47">
        <v>0.67628472222222225</v>
      </c>
      <c r="T801" t="s">
        <v>73</v>
      </c>
    </row>
    <row r="802" spans="18:20">
      <c r="R802" s="46">
        <v>39855</v>
      </c>
      <c r="S802" s="47">
        <v>0.67629629629629628</v>
      </c>
      <c r="T802" t="s">
        <v>73</v>
      </c>
    </row>
    <row r="803" spans="18:20">
      <c r="R803" s="46">
        <v>39856</v>
      </c>
      <c r="S803" s="47">
        <v>0.34644675925925927</v>
      </c>
      <c r="T803" t="s">
        <v>67</v>
      </c>
    </row>
    <row r="804" spans="18:20">
      <c r="R804" s="46">
        <v>39856</v>
      </c>
      <c r="S804" s="47">
        <v>0.34656250000000005</v>
      </c>
      <c r="T804" t="s">
        <v>65</v>
      </c>
    </row>
    <row r="805" spans="18:20">
      <c r="R805" s="46">
        <v>39856</v>
      </c>
      <c r="S805" s="47">
        <v>0.34966435185185185</v>
      </c>
      <c r="T805" t="s">
        <v>73</v>
      </c>
    </row>
    <row r="806" spans="18:20">
      <c r="R806" s="46">
        <v>39856</v>
      </c>
      <c r="S806" s="47">
        <v>0.34967592592592595</v>
      </c>
      <c r="T806" t="s">
        <v>73</v>
      </c>
    </row>
    <row r="807" spans="18:20">
      <c r="R807" s="46">
        <v>39856</v>
      </c>
      <c r="S807" s="47">
        <v>0.35629629629629633</v>
      </c>
      <c r="T807" t="s">
        <v>65</v>
      </c>
    </row>
    <row r="808" spans="18:20">
      <c r="R808" s="46">
        <v>39856</v>
      </c>
      <c r="S808" s="47">
        <v>0.56084490740740744</v>
      </c>
      <c r="T808" t="s">
        <v>73</v>
      </c>
    </row>
    <row r="809" spans="18:20">
      <c r="R809" s="46">
        <v>39856</v>
      </c>
      <c r="S809" s="47">
        <v>0.56085648148148148</v>
      </c>
      <c r="T809" t="s">
        <v>73</v>
      </c>
    </row>
    <row r="810" spans="18:20">
      <c r="R810" s="46">
        <v>39856</v>
      </c>
      <c r="S810" s="47">
        <v>0.56631944444444449</v>
      </c>
      <c r="T810" t="s">
        <v>73</v>
      </c>
    </row>
    <row r="811" spans="18:20">
      <c r="R811" s="46">
        <v>39856</v>
      </c>
      <c r="S811" s="47">
        <v>0.56633101851851853</v>
      </c>
      <c r="T811" t="s">
        <v>73</v>
      </c>
    </row>
    <row r="812" spans="18:20">
      <c r="R812" s="46">
        <v>39856</v>
      </c>
      <c r="S812" s="47">
        <v>0.93921296296296297</v>
      </c>
      <c r="T812" t="s">
        <v>67</v>
      </c>
    </row>
    <row r="813" spans="18:20">
      <c r="R813" s="46">
        <v>39857</v>
      </c>
      <c r="S813" s="47">
        <v>0.47328703703703701</v>
      </c>
      <c r="T813" t="s">
        <v>65</v>
      </c>
    </row>
    <row r="814" spans="18:20">
      <c r="R814" s="46">
        <v>39857</v>
      </c>
      <c r="S814" s="47">
        <v>0.65208333333333335</v>
      </c>
      <c r="T814" t="s">
        <v>73</v>
      </c>
    </row>
    <row r="815" spans="18:20">
      <c r="R815" s="46">
        <v>39857</v>
      </c>
      <c r="S815" s="47">
        <v>0.65208333333333335</v>
      </c>
      <c r="T815" t="s">
        <v>73</v>
      </c>
    </row>
    <row r="816" spans="18:20">
      <c r="R816" s="46">
        <v>39857</v>
      </c>
      <c r="S816" s="47">
        <v>0.65435185185185185</v>
      </c>
      <c r="T816" t="s">
        <v>73</v>
      </c>
    </row>
    <row r="817" spans="18:20">
      <c r="R817" s="46">
        <v>39857</v>
      </c>
      <c r="S817" s="47">
        <v>0.65436342592592589</v>
      </c>
      <c r="T817" t="s">
        <v>73</v>
      </c>
    </row>
    <row r="818" spans="18:20">
      <c r="R818" s="46">
        <v>39857</v>
      </c>
      <c r="S818" s="47">
        <v>0.66008101851851853</v>
      </c>
      <c r="T818" t="s">
        <v>69</v>
      </c>
    </row>
    <row r="819" spans="18:20">
      <c r="R819" s="46">
        <v>39857</v>
      </c>
      <c r="S819" s="47">
        <v>0.66053240740740737</v>
      </c>
      <c r="T819" t="s">
        <v>65</v>
      </c>
    </row>
    <row r="820" spans="18:20">
      <c r="R820" s="46">
        <v>39857</v>
      </c>
      <c r="S820" s="47">
        <v>0.72217592592592583</v>
      </c>
      <c r="T820" t="s">
        <v>65</v>
      </c>
    </row>
    <row r="821" spans="18:20">
      <c r="R821" s="46">
        <v>39857</v>
      </c>
      <c r="S821" s="47">
        <v>0.86790509259259263</v>
      </c>
      <c r="T821" t="s">
        <v>73</v>
      </c>
    </row>
    <row r="822" spans="18:20">
      <c r="R822" s="46">
        <v>39857</v>
      </c>
      <c r="S822" s="47">
        <v>0.86790509259259263</v>
      </c>
      <c r="T822" t="s">
        <v>73</v>
      </c>
    </row>
    <row r="823" spans="18:20">
      <c r="R823" s="46">
        <v>39857</v>
      </c>
      <c r="S823" s="47">
        <v>0.98298611111111101</v>
      </c>
      <c r="T823" t="s">
        <v>65</v>
      </c>
    </row>
    <row r="824" spans="18:20">
      <c r="R824" s="46">
        <v>39858</v>
      </c>
      <c r="S824" s="47">
        <v>0.40809027777777779</v>
      </c>
      <c r="T824" t="s">
        <v>71</v>
      </c>
    </row>
    <row r="825" spans="18:20">
      <c r="R825" s="46">
        <v>39859</v>
      </c>
      <c r="S825" s="47">
        <v>0.37943287037037038</v>
      </c>
      <c r="T825" t="s">
        <v>67</v>
      </c>
    </row>
    <row r="826" spans="18:20">
      <c r="R826" s="46">
        <v>39859</v>
      </c>
      <c r="S826" s="47">
        <v>0.59990740740740744</v>
      </c>
      <c r="T826" t="s">
        <v>73</v>
      </c>
    </row>
    <row r="827" spans="18:20">
      <c r="R827" s="46">
        <v>39859</v>
      </c>
      <c r="S827" s="47">
        <v>0.59991898148148148</v>
      </c>
      <c r="T827" t="s">
        <v>73</v>
      </c>
    </row>
    <row r="828" spans="18:20">
      <c r="R828" s="46">
        <v>39860</v>
      </c>
      <c r="S828" s="47">
        <v>0.47245370370370371</v>
      </c>
      <c r="T828" t="s">
        <v>65</v>
      </c>
    </row>
    <row r="829" spans="18:20">
      <c r="R829" s="46">
        <v>39860</v>
      </c>
      <c r="S829" s="47">
        <v>0.6243171296296296</v>
      </c>
      <c r="T829" t="s">
        <v>73</v>
      </c>
    </row>
    <row r="830" spans="18:20">
      <c r="R830" s="46">
        <v>39860</v>
      </c>
      <c r="S830" s="47">
        <v>0.62432870370370364</v>
      </c>
      <c r="T830" t="s">
        <v>73</v>
      </c>
    </row>
    <row r="831" spans="18:20">
      <c r="R831" s="46">
        <v>39860</v>
      </c>
      <c r="S831" s="47">
        <v>0.70571759259259259</v>
      </c>
      <c r="T831" t="s">
        <v>73</v>
      </c>
    </row>
    <row r="832" spans="18:20">
      <c r="R832" s="46">
        <v>39860</v>
      </c>
      <c r="S832" s="47">
        <v>0.70572916666666663</v>
      </c>
      <c r="T832" t="s">
        <v>73</v>
      </c>
    </row>
    <row r="833" spans="18:20">
      <c r="R833" s="46">
        <v>39861</v>
      </c>
      <c r="S833" s="47">
        <v>0.46967592592592594</v>
      </c>
      <c r="T833" t="s">
        <v>73</v>
      </c>
    </row>
    <row r="834" spans="18:20">
      <c r="R834" s="46">
        <v>39861</v>
      </c>
      <c r="S834" s="47">
        <v>0.46968750000000004</v>
      </c>
      <c r="T834" t="s">
        <v>73</v>
      </c>
    </row>
    <row r="835" spans="18:20">
      <c r="R835" s="46">
        <v>39861</v>
      </c>
      <c r="S835" s="47">
        <v>0.47366898148148145</v>
      </c>
      <c r="T835" t="s">
        <v>73</v>
      </c>
    </row>
    <row r="836" spans="18:20">
      <c r="R836" s="46">
        <v>39861</v>
      </c>
      <c r="S836" s="47">
        <v>0.4736805555555556</v>
      </c>
      <c r="T836" t="s">
        <v>73</v>
      </c>
    </row>
    <row r="837" spans="18:20">
      <c r="R837" s="46">
        <v>39861</v>
      </c>
      <c r="S837" s="47">
        <v>0.53302083333333339</v>
      </c>
      <c r="T837" t="s">
        <v>73</v>
      </c>
    </row>
    <row r="838" spans="18:20">
      <c r="R838" s="46">
        <v>39861</v>
      </c>
      <c r="S838" s="47">
        <v>0.53303240740740743</v>
      </c>
      <c r="T838" t="s">
        <v>73</v>
      </c>
    </row>
    <row r="839" spans="18:20">
      <c r="R839" s="46">
        <v>39861</v>
      </c>
      <c r="S839" s="47">
        <v>0.53434027777777782</v>
      </c>
      <c r="T839" t="s">
        <v>67</v>
      </c>
    </row>
    <row r="840" spans="18:20">
      <c r="R840" s="46">
        <v>39862</v>
      </c>
      <c r="S840" s="47">
        <v>0.41858796296296297</v>
      </c>
      <c r="T840" t="s">
        <v>73</v>
      </c>
    </row>
    <row r="841" spans="18:20">
      <c r="R841" s="46">
        <v>39862</v>
      </c>
      <c r="S841" s="47">
        <v>0.41859953703703701</v>
      </c>
      <c r="T841" t="s">
        <v>73</v>
      </c>
    </row>
    <row r="842" spans="18:20">
      <c r="R842" s="46">
        <v>39862</v>
      </c>
      <c r="S842" s="47">
        <v>0.42261574074074071</v>
      </c>
      <c r="T842" t="s">
        <v>73</v>
      </c>
    </row>
    <row r="843" spans="18:20">
      <c r="R843" s="46">
        <v>39862</v>
      </c>
      <c r="S843" s="47">
        <v>0.4226273148148148</v>
      </c>
      <c r="T843" t="s">
        <v>73</v>
      </c>
    </row>
    <row r="844" spans="18:20">
      <c r="R844" s="46">
        <v>39862</v>
      </c>
      <c r="S844" s="47">
        <v>0.42592592592592587</v>
      </c>
      <c r="T844" t="s">
        <v>65</v>
      </c>
    </row>
    <row r="845" spans="18:20">
      <c r="R845" s="46">
        <v>39862</v>
      </c>
      <c r="S845" s="47">
        <v>0.42607638888888894</v>
      </c>
      <c r="T845" t="s">
        <v>73</v>
      </c>
    </row>
    <row r="846" spans="18:20">
      <c r="R846" s="46">
        <v>39862</v>
      </c>
      <c r="S846" s="47">
        <v>0.42608796296296297</v>
      </c>
      <c r="T846" t="s">
        <v>73</v>
      </c>
    </row>
    <row r="847" spans="18:20">
      <c r="R847" s="46">
        <v>39862</v>
      </c>
      <c r="S847" s="47">
        <v>0.52552083333333333</v>
      </c>
      <c r="T847" t="s">
        <v>73</v>
      </c>
    </row>
    <row r="848" spans="18:20">
      <c r="R848" s="46">
        <v>39862</v>
      </c>
      <c r="S848" s="47">
        <v>0.52552083333333333</v>
      </c>
      <c r="T848" t="s">
        <v>73</v>
      </c>
    </row>
    <row r="849" spans="18:20">
      <c r="R849" s="46">
        <v>39862</v>
      </c>
      <c r="S849" s="47">
        <v>0.57711805555555562</v>
      </c>
      <c r="T849" t="s">
        <v>73</v>
      </c>
    </row>
    <row r="850" spans="18:20">
      <c r="R850" s="46">
        <v>39862</v>
      </c>
      <c r="S850" s="47">
        <v>0.57712962962962966</v>
      </c>
      <c r="T850" t="s">
        <v>73</v>
      </c>
    </row>
    <row r="851" spans="18:20">
      <c r="R851" s="46">
        <v>39862</v>
      </c>
      <c r="S851" s="47">
        <v>0.6740624999999999</v>
      </c>
      <c r="T851" t="s">
        <v>73</v>
      </c>
    </row>
    <row r="852" spans="18:20">
      <c r="R852" s="46">
        <v>39862</v>
      </c>
      <c r="S852" s="47">
        <v>0.67407407407407405</v>
      </c>
      <c r="T852" t="s">
        <v>73</v>
      </c>
    </row>
    <row r="853" spans="18:20">
      <c r="R853" s="46">
        <v>39862</v>
      </c>
      <c r="S853" s="47">
        <v>0.68379629629629635</v>
      </c>
      <c r="T853" t="s">
        <v>73</v>
      </c>
    </row>
    <row r="854" spans="18:20">
      <c r="R854" s="46">
        <v>39862</v>
      </c>
      <c r="S854" s="47">
        <v>0.68380787037037039</v>
      </c>
      <c r="T854" t="s">
        <v>73</v>
      </c>
    </row>
    <row r="855" spans="18:20">
      <c r="R855" s="46">
        <v>39863</v>
      </c>
      <c r="S855" s="47">
        <v>0.26018518518518519</v>
      </c>
      <c r="T855" t="s">
        <v>73</v>
      </c>
    </row>
    <row r="856" spans="18:20">
      <c r="R856" s="46">
        <v>39863</v>
      </c>
      <c r="S856" s="47">
        <v>0.26019675925925928</v>
      </c>
      <c r="T856" t="s">
        <v>73</v>
      </c>
    </row>
    <row r="857" spans="18:20">
      <c r="R857" s="46">
        <v>39863</v>
      </c>
      <c r="S857" s="47">
        <v>0.42344907407407412</v>
      </c>
      <c r="T857" t="s">
        <v>67</v>
      </c>
    </row>
    <row r="858" spans="18:20">
      <c r="R858" s="46">
        <v>39863</v>
      </c>
      <c r="S858" s="47">
        <v>0.51748842592592592</v>
      </c>
      <c r="T858" t="s">
        <v>73</v>
      </c>
    </row>
    <row r="859" spans="18:20">
      <c r="R859" s="46">
        <v>39863</v>
      </c>
      <c r="S859" s="47">
        <v>0.51749999999999996</v>
      </c>
      <c r="T859" t="s">
        <v>73</v>
      </c>
    </row>
    <row r="860" spans="18:20">
      <c r="R860" s="46">
        <v>39863</v>
      </c>
      <c r="S860" s="47">
        <v>0.54736111111111108</v>
      </c>
      <c r="T860" t="s">
        <v>73</v>
      </c>
    </row>
    <row r="861" spans="18:20">
      <c r="R861" s="46">
        <v>39863</v>
      </c>
      <c r="S861" s="47">
        <v>0.54737268518518511</v>
      </c>
      <c r="T861" t="s">
        <v>73</v>
      </c>
    </row>
    <row r="862" spans="18:20">
      <c r="R862" s="46">
        <v>39863</v>
      </c>
      <c r="S862" s="47">
        <v>0.56891203703703697</v>
      </c>
      <c r="T862" t="s">
        <v>73</v>
      </c>
    </row>
    <row r="863" spans="18:20">
      <c r="R863" s="46">
        <v>39863</v>
      </c>
      <c r="S863" s="47">
        <v>0.56893518518518515</v>
      </c>
      <c r="T863" t="s">
        <v>73</v>
      </c>
    </row>
    <row r="864" spans="18:20">
      <c r="R864" s="46">
        <v>39863</v>
      </c>
      <c r="S864" s="47">
        <v>0.57268518518518519</v>
      </c>
      <c r="T864" t="s">
        <v>73</v>
      </c>
    </row>
    <row r="865" spans="18:20">
      <c r="R865" s="46">
        <v>39863</v>
      </c>
      <c r="S865" s="47">
        <v>0.57269675925925922</v>
      </c>
      <c r="T865" t="s">
        <v>73</v>
      </c>
    </row>
    <row r="866" spans="18:20">
      <c r="R866" s="46">
        <v>39863</v>
      </c>
      <c r="S866" s="47">
        <v>0.57276620370370368</v>
      </c>
      <c r="T866" t="s">
        <v>73</v>
      </c>
    </row>
    <row r="867" spans="18:20">
      <c r="R867" s="46">
        <v>39863</v>
      </c>
      <c r="S867" s="47">
        <v>0.57293981481481482</v>
      </c>
      <c r="T867" t="s">
        <v>73</v>
      </c>
    </row>
    <row r="868" spans="18:20">
      <c r="R868" s="46">
        <v>39863</v>
      </c>
      <c r="S868" s="47">
        <v>0.57314814814814818</v>
      </c>
      <c r="T868" t="s">
        <v>73</v>
      </c>
    </row>
    <row r="869" spans="18:20">
      <c r="R869" s="46">
        <v>39863</v>
      </c>
      <c r="S869" s="47">
        <v>0.57315972222222222</v>
      </c>
      <c r="T869" t="s">
        <v>73</v>
      </c>
    </row>
    <row r="870" spans="18:20">
      <c r="R870" s="46">
        <v>39863</v>
      </c>
      <c r="S870" s="47">
        <v>0.66630787037037031</v>
      </c>
      <c r="T870" t="s">
        <v>65</v>
      </c>
    </row>
    <row r="871" spans="18:20">
      <c r="R871" s="46">
        <v>39863</v>
      </c>
      <c r="S871" s="47">
        <v>0.68640046296296298</v>
      </c>
      <c r="T871" t="s">
        <v>73</v>
      </c>
    </row>
    <row r="872" spans="18:20">
      <c r="R872" s="46">
        <v>39863</v>
      </c>
      <c r="S872" s="47">
        <v>0.68641203703703713</v>
      </c>
      <c r="T872" t="s">
        <v>73</v>
      </c>
    </row>
    <row r="873" spans="18:20">
      <c r="R873" s="46">
        <v>39863</v>
      </c>
      <c r="S873" s="47">
        <v>0.68917824074074074</v>
      </c>
      <c r="T873" t="s">
        <v>65</v>
      </c>
    </row>
    <row r="874" spans="18:20">
      <c r="R874" s="46">
        <v>39863</v>
      </c>
      <c r="S874" s="47">
        <v>0.74206018518518524</v>
      </c>
      <c r="T874" t="s">
        <v>73</v>
      </c>
    </row>
    <row r="875" spans="18:20">
      <c r="R875" s="46">
        <v>39863</v>
      </c>
      <c r="S875" s="47">
        <v>0.74207175925925928</v>
      </c>
      <c r="T875" t="s">
        <v>73</v>
      </c>
    </row>
    <row r="876" spans="18:20">
      <c r="R876" s="46">
        <v>39864</v>
      </c>
      <c r="S876" s="47">
        <v>0.85150462962962958</v>
      </c>
      <c r="T876" t="s">
        <v>73</v>
      </c>
    </row>
    <row r="877" spans="18:20">
      <c r="R877" s="46">
        <v>39864</v>
      </c>
      <c r="S877" s="47">
        <v>0.85150462962962958</v>
      </c>
      <c r="T877" t="s">
        <v>73</v>
      </c>
    </row>
    <row r="878" spans="18:20">
      <c r="R878" s="46">
        <v>39864</v>
      </c>
      <c r="S878" s="47">
        <v>0.85400462962962964</v>
      </c>
      <c r="T878" t="s">
        <v>73</v>
      </c>
    </row>
    <row r="879" spans="18:20">
      <c r="R879" s="46">
        <v>39864</v>
      </c>
      <c r="S879" s="47">
        <v>0.85401620370370368</v>
      </c>
      <c r="T879" t="s">
        <v>73</v>
      </c>
    </row>
    <row r="880" spans="18:20">
      <c r="R880" s="46">
        <v>39864</v>
      </c>
      <c r="S880" s="47">
        <v>0.41167824074074072</v>
      </c>
      <c r="T880" t="s">
        <v>73</v>
      </c>
    </row>
    <row r="881" spans="18:20">
      <c r="R881" s="46">
        <v>39864</v>
      </c>
      <c r="S881" s="47">
        <v>0.41168981481481487</v>
      </c>
      <c r="T881" t="s">
        <v>73</v>
      </c>
    </row>
    <row r="882" spans="18:20">
      <c r="R882" s="46">
        <v>39864</v>
      </c>
      <c r="S882" s="47">
        <v>0.52923611111111113</v>
      </c>
      <c r="T882" t="s">
        <v>73</v>
      </c>
    </row>
    <row r="883" spans="18:20">
      <c r="R883" s="46">
        <v>39864</v>
      </c>
      <c r="S883" s="47">
        <v>0.52924768518518517</v>
      </c>
      <c r="T883" t="s">
        <v>73</v>
      </c>
    </row>
    <row r="884" spans="18:20">
      <c r="R884" s="46">
        <v>39864</v>
      </c>
      <c r="S884" s="47">
        <v>0.54821759259259262</v>
      </c>
      <c r="T884" t="s">
        <v>73</v>
      </c>
    </row>
    <row r="885" spans="18:20">
      <c r="R885" s="46">
        <v>39864</v>
      </c>
      <c r="S885" s="47">
        <v>0.54822916666666666</v>
      </c>
      <c r="T885" t="s">
        <v>73</v>
      </c>
    </row>
    <row r="886" spans="18:20">
      <c r="R886" s="46">
        <v>39864</v>
      </c>
      <c r="S886" s="47">
        <v>0.84826388888888893</v>
      </c>
      <c r="T886" t="s">
        <v>73</v>
      </c>
    </row>
    <row r="887" spans="18:20">
      <c r="R887" s="46">
        <v>39864</v>
      </c>
      <c r="S887" s="47">
        <v>0.84827546296296286</v>
      </c>
      <c r="T887" t="s">
        <v>73</v>
      </c>
    </row>
    <row r="888" spans="18:20">
      <c r="R888" s="46">
        <v>39865</v>
      </c>
      <c r="S888" s="47">
        <v>0.53331018518518525</v>
      </c>
      <c r="T888" t="s">
        <v>67</v>
      </c>
    </row>
    <row r="889" spans="18:20">
      <c r="R889" s="46">
        <v>39865</v>
      </c>
      <c r="S889" s="47">
        <v>0.7755439814814814</v>
      </c>
      <c r="T889" t="s">
        <v>67</v>
      </c>
    </row>
    <row r="890" spans="18:20">
      <c r="R890" s="46">
        <v>39866</v>
      </c>
      <c r="S890" s="47">
        <v>3.7986111111111116E-2</v>
      </c>
      <c r="T890" t="s">
        <v>67</v>
      </c>
    </row>
    <row r="891" spans="18:20">
      <c r="R891" s="46">
        <v>39867</v>
      </c>
      <c r="S891" s="47">
        <v>0.43368055555555557</v>
      </c>
      <c r="T891" t="s">
        <v>73</v>
      </c>
    </row>
    <row r="892" spans="18:20">
      <c r="R892" s="46">
        <v>39867</v>
      </c>
      <c r="S892" s="47">
        <v>0.43369212962962966</v>
      </c>
      <c r="T892" t="s">
        <v>73</v>
      </c>
    </row>
    <row r="893" spans="18:20">
      <c r="R893" s="46">
        <v>39867</v>
      </c>
      <c r="S893" s="47">
        <v>0.43431712962962959</v>
      </c>
      <c r="T893" t="s">
        <v>73</v>
      </c>
    </row>
    <row r="894" spans="18:20">
      <c r="R894" s="46">
        <v>39867</v>
      </c>
      <c r="S894" s="47">
        <v>0.43432870370370374</v>
      </c>
      <c r="T894" t="s">
        <v>73</v>
      </c>
    </row>
    <row r="895" spans="18:20">
      <c r="R895" s="46">
        <v>39867</v>
      </c>
      <c r="S895" s="47">
        <v>0.43608796296296298</v>
      </c>
      <c r="T895" t="s">
        <v>73</v>
      </c>
    </row>
    <row r="896" spans="18:20">
      <c r="R896" s="46">
        <v>39867</v>
      </c>
      <c r="S896" s="47">
        <v>0.43609953703703702</v>
      </c>
      <c r="T896" t="s">
        <v>73</v>
      </c>
    </row>
    <row r="897" spans="18:20">
      <c r="R897" s="46">
        <v>39867</v>
      </c>
      <c r="S897" s="47">
        <v>0.43653935185185189</v>
      </c>
      <c r="T897" t="s">
        <v>73</v>
      </c>
    </row>
    <row r="898" spans="18:20">
      <c r="R898" s="46">
        <v>39867</v>
      </c>
      <c r="S898" s="47">
        <v>0.43655092592592593</v>
      </c>
      <c r="T898" t="s">
        <v>73</v>
      </c>
    </row>
    <row r="899" spans="18:20">
      <c r="R899" s="46">
        <v>39867</v>
      </c>
      <c r="S899" s="47">
        <v>0.43732638888888892</v>
      </c>
      <c r="T899" t="s">
        <v>73</v>
      </c>
    </row>
    <row r="900" spans="18:20">
      <c r="R900" s="46">
        <v>39867</v>
      </c>
      <c r="S900" s="47">
        <v>0.43733796296296296</v>
      </c>
      <c r="T900" t="s">
        <v>73</v>
      </c>
    </row>
    <row r="901" spans="18:20">
      <c r="R901" s="46">
        <v>39867</v>
      </c>
      <c r="S901" s="47">
        <v>0.43790509259259264</v>
      </c>
      <c r="T901" t="s">
        <v>73</v>
      </c>
    </row>
    <row r="902" spans="18:20">
      <c r="R902" s="46">
        <v>39867</v>
      </c>
      <c r="S902" s="47">
        <v>0.43791666666666668</v>
      </c>
      <c r="T902" t="s">
        <v>73</v>
      </c>
    </row>
    <row r="903" spans="18:20">
      <c r="R903" s="46">
        <v>39867</v>
      </c>
      <c r="S903" s="47">
        <v>0.43907407407407412</v>
      </c>
      <c r="T903" t="s">
        <v>73</v>
      </c>
    </row>
    <row r="904" spans="18:20">
      <c r="R904" s="46">
        <v>39867</v>
      </c>
      <c r="S904" s="47">
        <v>0.43908564814814816</v>
      </c>
      <c r="T904" t="s">
        <v>73</v>
      </c>
    </row>
    <row r="905" spans="18:20">
      <c r="R905" s="46">
        <v>39867</v>
      </c>
      <c r="S905" s="47">
        <v>0.43949074074074074</v>
      </c>
      <c r="T905" t="s">
        <v>73</v>
      </c>
    </row>
    <row r="906" spans="18:20">
      <c r="R906" s="46">
        <v>39867</v>
      </c>
      <c r="S906" s="47">
        <v>0.43950231481481478</v>
      </c>
      <c r="T906" t="s">
        <v>73</v>
      </c>
    </row>
    <row r="907" spans="18:20">
      <c r="R907" s="46">
        <v>39867</v>
      </c>
      <c r="S907" s="47">
        <v>0.43996527777777777</v>
      </c>
      <c r="T907" t="s">
        <v>73</v>
      </c>
    </row>
    <row r="908" spans="18:20">
      <c r="R908" s="46">
        <v>39867</v>
      </c>
      <c r="S908" s="47">
        <v>0.43997685185185187</v>
      </c>
      <c r="T908" t="s">
        <v>73</v>
      </c>
    </row>
    <row r="909" spans="18:20">
      <c r="R909" s="46">
        <v>39867</v>
      </c>
      <c r="S909" s="47">
        <v>0.44037037037037036</v>
      </c>
      <c r="T909" t="s">
        <v>73</v>
      </c>
    </row>
    <row r="910" spans="18:20">
      <c r="R910" s="46">
        <v>39867</v>
      </c>
      <c r="S910" s="47">
        <v>0.4403819444444444</v>
      </c>
      <c r="T910" t="s">
        <v>73</v>
      </c>
    </row>
    <row r="911" spans="18:20">
      <c r="R911" s="46">
        <v>39867</v>
      </c>
      <c r="S911" s="47">
        <v>0.44118055555555552</v>
      </c>
      <c r="T911" t="s">
        <v>73</v>
      </c>
    </row>
    <row r="912" spans="18:20">
      <c r="R912" s="46">
        <v>39867</v>
      </c>
      <c r="S912" s="47">
        <v>0.44119212962962967</v>
      </c>
      <c r="T912" t="s">
        <v>73</v>
      </c>
    </row>
    <row r="913" spans="18:20">
      <c r="R913" s="46">
        <v>39867</v>
      </c>
      <c r="S913" s="47">
        <v>0.44195601851851851</v>
      </c>
      <c r="T913" t="s">
        <v>73</v>
      </c>
    </row>
    <row r="914" spans="18:20">
      <c r="R914" s="46">
        <v>39867</v>
      </c>
      <c r="S914" s="47">
        <v>0.44196759259259261</v>
      </c>
      <c r="T914" t="s">
        <v>73</v>
      </c>
    </row>
    <row r="915" spans="18:20">
      <c r="R915" s="46">
        <v>39867</v>
      </c>
      <c r="S915" s="47">
        <v>0.44216435185185188</v>
      </c>
      <c r="T915" t="s">
        <v>73</v>
      </c>
    </row>
    <row r="916" spans="18:20">
      <c r="R916" s="46">
        <v>39867</v>
      </c>
      <c r="S916" s="47">
        <v>0.44217592592592592</v>
      </c>
      <c r="T916" t="s">
        <v>73</v>
      </c>
    </row>
    <row r="917" spans="18:20">
      <c r="R917" s="46">
        <v>39867</v>
      </c>
      <c r="S917" s="47">
        <v>0.44239583333333332</v>
      </c>
      <c r="T917" t="s">
        <v>73</v>
      </c>
    </row>
    <row r="918" spans="18:20">
      <c r="R918" s="46">
        <v>39867</v>
      </c>
      <c r="S918" s="47">
        <v>0.44240740740740742</v>
      </c>
      <c r="T918" t="s">
        <v>73</v>
      </c>
    </row>
    <row r="919" spans="18:20">
      <c r="R919" s="46">
        <v>39867</v>
      </c>
      <c r="S919" s="47">
        <v>0.44449074074074074</v>
      </c>
      <c r="T919" t="s">
        <v>73</v>
      </c>
    </row>
    <row r="920" spans="18:20">
      <c r="R920" s="46">
        <v>39867</v>
      </c>
      <c r="S920" s="47">
        <v>0.44450231481481484</v>
      </c>
      <c r="T920" t="s">
        <v>73</v>
      </c>
    </row>
    <row r="921" spans="18:20">
      <c r="R921" s="46">
        <v>39867</v>
      </c>
      <c r="S921" s="47">
        <v>0.44476851851851856</v>
      </c>
      <c r="T921" t="s">
        <v>73</v>
      </c>
    </row>
    <row r="922" spans="18:20">
      <c r="R922" s="46">
        <v>39867</v>
      </c>
      <c r="S922" s="47">
        <v>0.4447800925925926</v>
      </c>
      <c r="T922" t="s">
        <v>73</v>
      </c>
    </row>
    <row r="923" spans="18:20">
      <c r="R923" s="46">
        <v>39867</v>
      </c>
      <c r="S923" s="47">
        <v>0.45225694444444442</v>
      </c>
      <c r="T923" t="s">
        <v>71</v>
      </c>
    </row>
    <row r="924" spans="18:20">
      <c r="R924" s="46">
        <v>39867</v>
      </c>
      <c r="S924" s="47">
        <v>0.4678356481481481</v>
      </c>
      <c r="T924" t="s">
        <v>71</v>
      </c>
    </row>
    <row r="925" spans="18:20">
      <c r="R925" s="46">
        <v>39867</v>
      </c>
      <c r="S925" s="47">
        <v>0.57570601851851855</v>
      </c>
      <c r="T925" t="s">
        <v>73</v>
      </c>
    </row>
    <row r="926" spans="18:20">
      <c r="R926" s="46">
        <v>39867</v>
      </c>
      <c r="S926" s="47">
        <v>0.57571759259259259</v>
      </c>
      <c r="T926" t="s">
        <v>73</v>
      </c>
    </row>
    <row r="927" spans="18:20">
      <c r="R927" s="46">
        <v>39867</v>
      </c>
      <c r="S927" s="47">
        <v>0.57623842592592589</v>
      </c>
      <c r="T927" t="s">
        <v>73</v>
      </c>
    </row>
    <row r="928" spans="18:20">
      <c r="R928" s="46">
        <v>39867</v>
      </c>
      <c r="S928" s="47">
        <v>0.57625000000000004</v>
      </c>
      <c r="T928" t="s">
        <v>73</v>
      </c>
    </row>
    <row r="929" spans="18:20">
      <c r="R929" s="46">
        <v>39867</v>
      </c>
      <c r="S929" s="47">
        <v>0.58813657407407405</v>
      </c>
      <c r="T929" t="s">
        <v>73</v>
      </c>
    </row>
    <row r="930" spans="18:20">
      <c r="R930" s="46">
        <v>39867</v>
      </c>
      <c r="S930" s="47">
        <v>0.5881481481481482</v>
      </c>
      <c r="T930" t="s">
        <v>73</v>
      </c>
    </row>
    <row r="931" spans="18:20">
      <c r="R931" s="46">
        <v>39867</v>
      </c>
      <c r="S931" s="47">
        <v>0.66207175925925921</v>
      </c>
      <c r="T931" t="s">
        <v>73</v>
      </c>
    </row>
    <row r="932" spans="18:20">
      <c r="R932" s="46">
        <v>39867</v>
      </c>
      <c r="S932" s="47">
        <v>0.66208333333333336</v>
      </c>
      <c r="T932" t="s">
        <v>73</v>
      </c>
    </row>
    <row r="933" spans="18:20">
      <c r="R933" s="46">
        <v>39869</v>
      </c>
      <c r="S933" s="47">
        <v>0.47366898148148145</v>
      </c>
      <c r="T933" t="s">
        <v>73</v>
      </c>
    </row>
    <row r="934" spans="18:20">
      <c r="R934" s="46">
        <v>39869</v>
      </c>
      <c r="S934" s="47">
        <v>0.4736805555555556</v>
      </c>
      <c r="T934" t="s">
        <v>73</v>
      </c>
    </row>
    <row r="935" spans="18:20">
      <c r="R935" s="46">
        <v>39869</v>
      </c>
      <c r="S935" s="47">
        <v>0.47394675925925928</v>
      </c>
      <c r="T935" t="s">
        <v>73</v>
      </c>
    </row>
    <row r="936" spans="18:20">
      <c r="R936" s="46">
        <v>39869</v>
      </c>
      <c r="S936" s="47">
        <v>0.47395833333333331</v>
      </c>
      <c r="T936" t="s">
        <v>73</v>
      </c>
    </row>
    <row r="937" spans="18:20">
      <c r="R937" s="46">
        <v>39869</v>
      </c>
      <c r="S937" s="47">
        <v>0.53062500000000001</v>
      </c>
      <c r="T937" t="s">
        <v>73</v>
      </c>
    </row>
    <row r="938" spans="18:20">
      <c r="R938" s="46">
        <v>39869</v>
      </c>
      <c r="S938" s="47">
        <v>0.53063657407407405</v>
      </c>
      <c r="T938" t="s">
        <v>73</v>
      </c>
    </row>
    <row r="939" spans="18:20">
      <c r="R939" s="46">
        <v>39869</v>
      </c>
      <c r="S939" s="47">
        <v>0.61162037037037031</v>
      </c>
      <c r="T939" t="s">
        <v>67</v>
      </c>
    </row>
    <row r="940" spans="18:20">
      <c r="R940" s="46">
        <v>39869</v>
      </c>
      <c r="S940" s="47">
        <v>0.69668981481481485</v>
      </c>
      <c r="T940" t="s">
        <v>67</v>
      </c>
    </row>
    <row r="941" spans="18:20">
      <c r="R941" s="46">
        <v>39870</v>
      </c>
      <c r="S941" s="47">
        <v>0.37427083333333333</v>
      </c>
      <c r="T941" t="s">
        <v>73</v>
      </c>
    </row>
    <row r="942" spans="18:20">
      <c r="R942" s="46">
        <v>39870</v>
      </c>
      <c r="S942" s="47">
        <v>0.37428240740740742</v>
      </c>
      <c r="T942" t="s">
        <v>73</v>
      </c>
    </row>
    <row r="943" spans="18:20">
      <c r="R943" s="46">
        <v>39870</v>
      </c>
      <c r="S943" s="47">
        <v>0.37496527777777783</v>
      </c>
      <c r="T943" t="s">
        <v>65</v>
      </c>
    </row>
    <row r="944" spans="18:20">
      <c r="R944" s="46">
        <v>39870</v>
      </c>
      <c r="S944" s="47">
        <v>0.37506944444444446</v>
      </c>
      <c r="T944" t="s">
        <v>67</v>
      </c>
    </row>
    <row r="945" spans="18:20">
      <c r="R945" s="46">
        <v>39870</v>
      </c>
      <c r="S945" s="47">
        <v>0.49358796296296298</v>
      </c>
      <c r="T945" t="s">
        <v>73</v>
      </c>
    </row>
    <row r="946" spans="18:20">
      <c r="R946" s="46">
        <v>39870</v>
      </c>
      <c r="S946" s="47">
        <v>0.49359953703703702</v>
      </c>
      <c r="T946" t="s">
        <v>73</v>
      </c>
    </row>
    <row r="947" spans="18:20">
      <c r="R947" s="46">
        <v>39870</v>
      </c>
      <c r="S947" s="47">
        <v>0.54363425925925923</v>
      </c>
      <c r="T947" t="s">
        <v>73</v>
      </c>
    </row>
    <row r="948" spans="18:20">
      <c r="R948" s="46">
        <v>39870</v>
      </c>
      <c r="S948" s="47">
        <v>0.54364583333333327</v>
      </c>
      <c r="T948" t="s">
        <v>73</v>
      </c>
    </row>
    <row r="949" spans="18:20">
      <c r="R949" s="46">
        <v>39870</v>
      </c>
      <c r="S949" s="47">
        <v>0.58922453703703703</v>
      </c>
      <c r="T949" t="s">
        <v>73</v>
      </c>
    </row>
    <row r="950" spans="18:20">
      <c r="R950" s="46">
        <v>39870</v>
      </c>
      <c r="S950" s="47">
        <v>0.58923611111111118</v>
      </c>
      <c r="T950" t="s">
        <v>73</v>
      </c>
    </row>
    <row r="951" spans="18:20">
      <c r="R951" s="46">
        <v>39870</v>
      </c>
      <c r="S951" s="47">
        <v>0.67118055555555556</v>
      </c>
      <c r="T951" t="s">
        <v>65</v>
      </c>
    </row>
    <row r="952" spans="18:20">
      <c r="R952" s="46">
        <v>39870</v>
      </c>
      <c r="S952" s="47">
        <v>0.68317129629629625</v>
      </c>
      <c r="T952" t="s">
        <v>65</v>
      </c>
    </row>
    <row r="953" spans="18:20">
      <c r="R953" s="46">
        <v>39871</v>
      </c>
      <c r="S953" s="47">
        <v>0.35635416666666669</v>
      </c>
      <c r="T953" t="s">
        <v>73</v>
      </c>
    </row>
    <row r="954" spans="18:20">
      <c r="R954" s="46">
        <v>39871</v>
      </c>
      <c r="S954" s="47">
        <v>0.35636574074074073</v>
      </c>
      <c r="T954" t="s">
        <v>73</v>
      </c>
    </row>
    <row r="955" spans="18:20">
      <c r="R955" s="46">
        <v>39871</v>
      </c>
      <c r="S955" s="47">
        <v>0.35952546296296295</v>
      </c>
      <c r="T955" t="s">
        <v>73</v>
      </c>
    </row>
    <row r="956" spans="18:20">
      <c r="R956" s="46">
        <v>39871</v>
      </c>
      <c r="S956" s="47">
        <v>0.35953703703703704</v>
      </c>
      <c r="T956" t="s">
        <v>73</v>
      </c>
    </row>
    <row r="957" spans="18:20">
      <c r="R957" s="46">
        <v>39871</v>
      </c>
      <c r="S957" s="47">
        <v>0.41346064814814815</v>
      </c>
      <c r="T957" t="s">
        <v>65</v>
      </c>
    </row>
    <row r="958" spans="18:20">
      <c r="R958" s="46">
        <v>39871</v>
      </c>
      <c r="S958" s="47">
        <v>0.41355324074074074</v>
      </c>
      <c r="T958" t="s">
        <v>67</v>
      </c>
    </row>
    <row r="959" spans="18:20">
      <c r="R959" s="46">
        <v>39871</v>
      </c>
      <c r="S959" s="47">
        <v>0.53729166666666661</v>
      </c>
      <c r="T959" t="s">
        <v>65</v>
      </c>
    </row>
    <row r="960" spans="18:20">
      <c r="R960" s="46">
        <v>39871</v>
      </c>
      <c r="S960" s="47">
        <v>0.53744212962962956</v>
      </c>
      <c r="T960" t="s">
        <v>69</v>
      </c>
    </row>
    <row r="961" spans="18:20">
      <c r="R961" s="46">
        <v>39871</v>
      </c>
      <c r="S961" s="47">
        <v>0.58521990740740748</v>
      </c>
      <c r="T961" t="s">
        <v>73</v>
      </c>
    </row>
    <row r="962" spans="18:20">
      <c r="R962" s="46">
        <v>39871</v>
      </c>
      <c r="S962" s="47">
        <v>0.58523148148148152</v>
      </c>
      <c r="T962" t="s">
        <v>73</v>
      </c>
    </row>
    <row r="963" spans="18:20">
      <c r="R963" s="46">
        <v>39871</v>
      </c>
      <c r="S963" s="47">
        <v>0.59972222222222216</v>
      </c>
      <c r="T963" t="s">
        <v>73</v>
      </c>
    </row>
    <row r="964" spans="18:20">
      <c r="R964" s="46">
        <v>39871</v>
      </c>
      <c r="S964" s="47">
        <v>0.59974537037037035</v>
      </c>
      <c r="T964" t="s">
        <v>73</v>
      </c>
    </row>
    <row r="965" spans="18:20">
      <c r="R965" s="46">
        <v>39871</v>
      </c>
      <c r="S965" s="47">
        <v>0.60032407407407407</v>
      </c>
      <c r="T965" t="s">
        <v>73</v>
      </c>
    </row>
    <row r="966" spans="18:20">
      <c r="R966" s="46">
        <v>39871</v>
      </c>
      <c r="S966" s="47">
        <v>0.60034722222222225</v>
      </c>
      <c r="T966" t="s">
        <v>73</v>
      </c>
    </row>
    <row r="967" spans="18:20">
      <c r="R967" s="46">
        <v>39871</v>
      </c>
      <c r="S967" s="47">
        <v>0.60502314814814817</v>
      </c>
      <c r="T967" t="s">
        <v>73</v>
      </c>
    </row>
    <row r="968" spans="18:20">
      <c r="R968" s="46">
        <v>39871</v>
      </c>
      <c r="S968" s="47">
        <v>0.60503472222222221</v>
      </c>
      <c r="T968" t="s">
        <v>73</v>
      </c>
    </row>
    <row r="969" spans="18:20">
      <c r="R969" s="46">
        <v>39871</v>
      </c>
      <c r="S969" s="47">
        <v>0.60575231481481484</v>
      </c>
      <c r="T969" t="s">
        <v>73</v>
      </c>
    </row>
    <row r="970" spans="18:20">
      <c r="R970" s="46">
        <v>39871</v>
      </c>
      <c r="S970" s="47">
        <v>0.60576388888888888</v>
      </c>
      <c r="T970" t="s">
        <v>73</v>
      </c>
    </row>
    <row r="971" spans="18:20">
      <c r="R971" s="46">
        <v>39871</v>
      </c>
      <c r="S971" s="47">
        <v>0.75594907407407408</v>
      </c>
      <c r="T971" t="s">
        <v>73</v>
      </c>
    </row>
    <row r="972" spans="18:20">
      <c r="R972" s="46">
        <v>39871</v>
      </c>
      <c r="S972" s="47">
        <v>0.75596064814814812</v>
      </c>
      <c r="T972" t="s">
        <v>73</v>
      </c>
    </row>
    <row r="973" spans="18:20">
      <c r="R973" s="46">
        <v>39871</v>
      </c>
      <c r="S973" s="47">
        <v>0.76324074074074078</v>
      </c>
      <c r="T973" t="s">
        <v>73</v>
      </c>
    </row>
    <row r="974" spans="18:20">
      <c r="R974" s="46">
        <v>39871</v>
      </c>
      <c r="S974" s="47">
        <v>0.76325231481481481</v>
      </c>
      <c r="T974" t="s">
        <v>73</v>
      </c>
    </row>
    <row r="975" spans="18:20">
      <c r="R975" s="46">
        <v>39871</v>
      </c>
      <c r="S975" s="47">
        <v>0.76615740740740745</v>
      </c>
      <c r="T975" t="s">
        <v>73</v>
      </c>
    </row>
    <row r="976" spans="18:20">
      <c r="R976" s="46">
        <v>39871</v>
      </c>
      <c r="S976" s="47">
        <v>0.76618055555555553</v>
      </c>
      <c r="T976" t="s">
        <v>73</v>
      </c>
    </row>
    <row r="977" spans="18:20">
      <c r="R977" s="46">
        <v>39871</v>
      </c>
      <c r="S977" s="47">
        <v>0.8025810185185186</v>
      </c>
      <c r="T977" t="s">
        <v>65</v>
      </c>
    </row>
    <row r="978" spans="18:20">
      <c r="R978" s="46">
        <v>39871</v>
      </c>
      <c r="S978" s="47">
        <v>0.806574074074074</v>
      </c>
      <c r="T978" t="s">
        <v>65</v>
      </c>
    </row>
    <row r="979" spans="18:20">
      <c r="R979" s="46">
        <v>39871</v>
      </c>
      <c r="S979" s="47">
        <v>0.80666666666666664</v>
      </c>
      <c r="T979" t="s">
        <v>67</v>
      </c>
    </row>
    <row r="980" spans="18:20">
      <c r="R980" s="46">
        <v>39871</v>
      </c>
      <c r="S980" s="47">
        <v>0.80684027777777778</v>
      </c>
      <c r="T980" t="s">
        <v>65</v>
      </c>
    </row>
    <row r="981" spans="18:20">
      <c r="R981" s="46">
        <v>39871</v>
      </c>
      <c r="S981" s="47">
        <v>0.80697916666666669</v>
      </c>
      <c r="T981" t="s">
        <v>69</v>
      </c>
    </row>
    <row r="982" spans="18:20">
      <c r="R982" s="46">
        <v>39872</v>
      </c>
      <c r="S982" s="47">
        <v>0.90203703703703697</v>
      </c>
      <c r="T982" t="s">
        <v>67</v>
      </c>
    </row>
    <row r="983" spans="18:20">
      <c r="R983" s="46">
        <v>39873</v>
      </c>
      <c r="S983" s="47">
        <v>0.56837962962962962</v>
      </c>
      <c r="T983" t="s">
        <v>73</v>
      </c>
    </row>
    <row r="984" spans="18:20">
      <c r="R984" s="46">
        <v>39873</v>
      </c>
      <c r="S984" s="47">
        <v>0.56839120370370366</v>
      </c>
      <c r="T984" t="s">
        <v>73</v>
      </c>
    </row>
    <row r="985" spans="18:20">
      <c r="R985" s="46">
        <v>39873</v>
      </c>
      <c r="S985" s="47">
        <v>0.56900462962962961</v>
      </c>
      <c r="T985" t="s">
        <v>65</v>
      </c>
    </row>
    <row r="986" spans="18:20">
      <c r="R986" s="46">
        <v>39873</v>
      </c>
      <c r="S986" s="47">
        <v>0.57574074074074078</v>
      </c>
      <c r="T986" t="s">
        <v>73</v>
      </c>
    </row>
    <row r="987" spans="18:20">
      <c r="R987" s="46">
        <v>39873</v>
      </c>
      <c r="S987" s="47">
        <v>0.57575231481481481</v>
      </c>
      <c r="T987" t="s">
        <v>73</v>
      </c>
    </row>
    <row r="988" spans="18:20">
      <c r="R988" s="46">
        <v>39874</v>
      </c>
      <c r="S988" s="47">
        <v>0.68380787037037039</v>
      </c>
      <c r="T988" t="s">
        <v>73</v>
      </c>
    </row>
    <row r="989" spans="18:20">
      <c r="R989" s="46">
        <v>39874</v>
      </c>
      <c r="S989" s="47">
        <v>0.68381944444444442</v>
      </c>
      <c r="T989" t="s">
        <v>73</v>
      </c>
    </row>
    <row r="990" spans="18:20">
      <c r="R990" s="46">
        <v>39874</v>
      </c>
      <c r="S990" s="47">
        <v>0.77622685185185192</v>
      </c>
      <c r="T990" t="s">
        <v>65</v>
      </c>
    </row>
    <row r="991" spans="18:20">
      <c r="R991" s="46">
        <v>39874</v>
      </c>
      <c r="S991" s="47">
        <v>0.77650462962962974</v>
      </c>
      <c r="T991" t="s">
        <v>69</v>
      </c>
    </row>
    <row r="992" spans="18:20">
      <c r="R992" s="46">
        <v>39875</v>
      </c>
      <c r="S992" s="47">
        <v>0.54797453703703702</v>
      </c>
      <c r="T992" t="s">
        <v>73</v>
      </c>
    </row>
    <row r="993" spans="18:20">
      <c r="R993" s="46">
        <v>39875</v>
      </c>
      <c r="S993" s="47">
        <v>0.54798611111111117</v>
      </c>
      <c r="T993" t="s">
        <v>73</v>
      </c>
    </row>
    <row r="994" spans="18:20">
      <c r="R994" s="46">
        <v>39875</v>
      </c>
      <c r="S994" s="47">
        <v>0.55199074074074073</v>
      </c>
      <c r="T994" t="s">
        <v>73</v>
      </c>
    </row>
    <row r="995" spans="18:20">
      <c r="R995" s="46">
        <v>39875</v>
      </c>
      <c r="S995" s="47">
        <v>0.55200231481481488</v>
      </c>
      <c r="T995" t="s">
        <v>73</v>
      </c>
    </row>
    <row r="996" spans="18:20">
      <c r="R996" s="46">
        <v>39875</v>
      </c>
      <c r="S996" s="47">
        <v>0.56237268518518524</v>
      </c>
      <c r="T996" t="s">
        <v>73</v>
      </c>
    </row>
    <row r="997" spans="18:20">
      <c r="R997" s="46">
        <v>39875</v>
      </c>
      <c r="S997" s="47">
        <v>0.56238425925925928</v>
      </c>
      <c r="T997" t="s">
        <v>73</v>
      </c>
    </row>
    <row r="998" spans="18:20">
      <c r="R998" s="46">
        <v>39876</v>
      </c>
      <c r="S998" s="47">
        <v>0.3865277777777778</v>
      </c>
      <c r="T998" t="s">
        <v>67</v>
      </c>
    </row>
    <row r="999" spans="18:20">
      <c r="R999" s="46">
        <v>39876</v>
      </c>
      <c r="S999" s="47">
        <v>0.48568287037037039</v>
      </c>
      <c r="T999" t="s">
        <v>69</v>
      </c>
    </row>
    <row r="1000" spans="18:20">
      <c r="R1000" s="46">
        <v>39876</v>
      </c>
      <c r="S1000" s="47">
        <v>0.52731481481481479</v>
      </c>
      <c r="T1000" t="s">
        <v>73</v>
      </c>
    </row>
    <row r="1001" spans="18:20">
      <c r="R1001" s="46">
        <v>39876</v>
      </c>
      <c r="S1001" s="47">
        <v>0.52732638888888894</v>
      </c>
      <c r="T1001" t="s">
        <v>73</v>
      </c>
    </row>
    <row r="1002" spans="18:20">
      <c r="R1002" s="46">
        <v>39876</v>
      </c>
      <c r="S1002" s="47">
        <v>0.53252314814814816</v>
      </c>
      <c r="T1002" t="s">
        <v>73</v>
      </c>
    </row>
    <row r="1003" spans="18:20">
      <c r="R1003" s="46">
        <v>39876</v>
      </c>
      <c r="S1003" s="47">
        <v>0.5325347222222222</v>
      </c>
      <c r="T1003" t="s">
        <v>73</v>
      </c>
    </row>
    <row r="1004" spans="18:20">
      <c r="R1004" s="46">
        <v>39877</v>
      </c>
      <c r="S1004" s="47">
        <v>0.38927083333333329</v>
      </c>
      <c r="T1004" t="s">
        <v>73</v>
      </c>
    </row>
    <row r="1005" spans="18:20">
      <c r="R1005" s="46">
        <v>39877</v>
      </c>
      <c r="S1005" s="47">
        <v>0.38928240740740744</v>
      </c>
      <c r="T1005" t="s">
        <v>73</v>
      </c>
    </row>
    <row r="1006" spans="18:20">
      <c r="R1006" s="46">
        <v>39877</v>
      </c>
      <c r="S1006" s="47">
        <v>0.39898148148148144</v>
      </c>
      <c r="T1006" t="s">
        <v>73</v>
      </c>
    </row>
    <row r="1007" spans="18:20">
      <c r="R1007" s="46">
        <v>39877</v>
      </c>
      <c r="S1007" s="47">
        <v>0.39899305555555559</v>
      </c>
      <c r="T1007" t="s">
        <v>73</v>
      </c>
    </row>
    <row r="1008" spans="18:20">
      <c r="R1008" s="46">
        <v>39877</v>
      </c>
      <c r="S1008" s="47">
        <v>0.55254629629629626</v>
      </c>
      <c r="T1008" t="s">
        <v>73</v>
      </c>
    </row>
    <row r="1009" spans="18:20">
      <c r="R1009" s="46">
        <v>39877</v>
      </c>
      <c r="S1009" s="47">
        <v>0.5525578703703703</v>
      </c>
      <c r="T1009" t="s">
        <v>73</v>
      </c>
    </row>
    <row r="1010" spans="18:20">
      <c r="R1010" s="46">
        <v>39877</v>
      </c>
      <c r="S1010" s="47">
        <v>0.7165625000000001</v>
      </c>
      <c r="T1010" t="s">
        <v>67</v>
      </c>
    </row>
    <row r="1011" spans="18:20">
      <c r="R1011" s="46">
        <v>39877</v>
      </c>
      <c r="S1011" s="47">
        <v>0.87986111111111109</v>
      </c>
      <c r="T1011" t="s">
        <v>67</v>
      </c>
    </row>
    <row r="1012" spans="18:20">
      <c r="R1012" s="46">
        <v>39877</v>
      </c>
      <c r="S1012" s="47">
        <v>0.87995370370370374</v>
      </c>
      <c r="T1012" t="s">
        <v>65</v>
      </c>
    </row>
    <row r="1013" spans="18:20">
      <c r="R1013" s="46">
        <v>39878</v>
      </c>
      <c r="S1013" s="47">
        <v>0.51269675925925928</v>
      </c>
      <c r="T1013" t="s">
        <v>73</v>
      </c>
    </row>
    <row r="1014" spans="18:20">
      <c r="R1014" s="46">
        <v>39878</v>
      </c>
      <c r="S1014" s="47">
        <v>0.51270833333333332</v>
      </c>
      <c r="T1014" t="s">
        <v>73</v>
      </c>
    </row>
    <row r="1015" spans="18:20">
      <c r="R1015" s="46">
        <v>39878</v>
      </c>
      <c r="S1015" s="47">
        <v>0.62165509259259266</v>
      </c>
      <c r="T1015" t="s">
        <v>73</v>
      </c>
    </row>
    <row r="1016" spans="18:20">
      <c r="R1016" s="46">
        <v>39878</v>
      </c>
      <c r="S1016" s="47">
        <v>0.6216666666666667</v>
      </c>
      <c r="T1016" t="s">
        <v>73</v>
      </c>
    </row>
    <row r="1017" spans="18:20">
      <c r="R1017" s="46">
        <v>39878</v>
      </c>
      <c r="S1017" s="47">
        <v>0.67812499999999998</v>
      </c>
      <c r="T1017" t="s">
        <v>65</v>
      </c>
    </row>
    <row r="1018" spans="18:20">
      <c r="R1018" s="46">
        <v>39878</v>
      </c>
      <c r="S1018" s="47">
        <v>0.80949074074074068</v>
      </c>
      <c r="T1018" t="s">
        <v>73</v>
      </c>
    </row>
    <row r="1019" spans="18:20">
      <c r="R1019" s="46">
        <v>39878</v>
      </c>
      <c r="S1019" s="47">
        <v>0.80950231481481483</v>
      </c>
      <c r="T1019" t="s">
        <v>73</v>
      </c>
    </row>
    <row r="1020" spans="18:20">
      <c r="R1020" s="46">
        <v>39878</v>
      </c>
      <c r="S1020" s="47">
        <v>0.810613425925926</v>
      </c>
      <c r="T1020" t="s">
        <v>73</v>
      </c>
    </row>
    <row r="1021" spans="18:20">
      <c r="R1021" s="46">
        <v>39878</v>
      </c>
      <c r="S1021" s="47">
        <v>0.81062499999999993</v>
      </c>
      <c r="T1021" t="s">
        <v>73</v>
      </c>
    </row>
    <row r="1022" spans="18:20">
      <c r="R1022" s="46">
        <v>39878</v>
      </c>
      <c r="S1022" s="47">
        <v>0.82693287037037033</v>
      </c>
      <c r="T1022" t="s">
        <v>65</v>
      </c>
    </row>
    <row r="1023" spans="18:20">
      <c r="R1023" s="46">
        <v>39878</v>
      </c>
      <c r="S1023" s="47">
        <v>0.96940972222222221</v>
      </c>
      <c r="T1023" t="s">
        <v>67</v>
      </c>
    </row>
    <row r="1024" spans="18:20">
      <c r="R1024" s="46">
        <v>39879</v>
      </c>
      <c r="S1024" s="47">
        <v>0.38829861111111108</v>
      </c>
      <c r="T1024" t="s">
        <v>73</v>
      </c>
    </row>
    <row r="1025" spans="18:20">
      <c r="R1025" s="46">
        <v>39879</v>
      </c>
      <c r="S1025" s="47">
        <v>0.38831018518518517</v>
      </c>
      <c r="T1025" t="s">
        <v>73</v>
      </c>
    </row>
    <row r="1026" spans="18:20">
      <c r="R1026" s="46">
        <v>39879</v>
      </c>
      <c r="S1026" s="47">
        <v>0.64262731481481483</v>
      </c>
      <c r="T1026" t="s">
        <v>65</v>
      </c>
    </row>
    <row r="1027" spans="18:20">
      <c r="R1027" s="46">
        <v>39879</v>
      </c>
      <c r="S1027" s="47">
        <v>0.85008101851851858</v>
      </c>
      <c r="T1027" t="s">
        <v>66</v>
      </c>
    </row>
    <row r="1028" spans="18:20">
      <c r="R1028" s="46">
        <v>39880</v>
      </c>
      <c r="S1028" s="47">
        <v>0.58934027777777775</v>
      </c>
      <c r="T1028" t="s">
        <v>67</v>
      </c>
    </row>
    <row r="1029" spans="18:20">
      <c r="R1029" s="46">
        <v>39880</v>
      </c>
      <c r="S1029" s="47">
        <v>0.5899537037037037</v>
      </c>
      <c r="T1029" t="s">
        <v>73</v>
      </c>
    </row>
    <row r="1030" spans="18:20">
      <c r="R1030" s="46">
        <v>39880</v>
      </c>
      <c r="S1030" s="47">
        <v>0.58996527777777785</v>
      </c>
      <c r="T1030" t="s">
        <v>73</v>
      </c>
    </row>
    <row r="1031" spans="18:20">
      <c r="R1031" s="46">
        <v>39881</v>
      </c>
      <c r="S1031" s="47">
        <v>0.45081018518518517</v>
      </c>
      <c r="T1031" t="s">
        <v>67</v>
      </c>
    </row>
    <row r="1032" spans="18:20">
      <c r="R1032" s="46">
        <v>39882</v>
      </c>
      <c r="S1032" s="47">
        <v>0.73312499999999992</v>
      </c>
      <c r="T1032" t="s">
        <v>73</v>
      </c>
    </row>
    <row r="1033" spans="18:20">
      <c r="R1033" s="46">
        <v>39882</v>
      </c>
      <c r="S1033" s="47">
        <v>0.73313657407407407</v>
      </c>
      <c r="T1033" t="s">
        <v>73</v>
      </c>
    </row>
    <row r="1034" spans="18:20">
      <c r="R1034" s="46">
        <v>39882</v>
      </c>
      <c r="S1034" s="47">
        <v>0.77880787037037036</v>
      </c>
      <c r="T1034" t="s">
        <v>68</v>
      </c>
    </row>
    <row r="1035" spans="18:20">
      <c r="R1035" s="46">
        <v>39882</v>
      </c>
      <c r="S1035" s="47">
        <v>0.77918981481481486</v>
      </c>
      <c r="T1035" t="s">
        <v>65</v>
      </c>
    </row>
    <row r="1036" spans="18:20">
      <c r="R1036" s="46">
        <v>39882</v>
      </c>
      <c r="S1036" s="47">
        <v>0.39025462962962965</v>
      </c>
      <c r="T1036" t="s">
        <v>73</v>
      </c>
    </row>
    <row r="1037" spans="18:20">
      <c r="R1037" s="46">
        <v>39882</v>
      </c>
      <c r="S1037" s="47">
        <v>0.39026620370370368</v>
      </c>
      <c r="T1037" t="s">
        <v>73</v>
      </c>
    </row>
    <row r="1038" spans="18:20">
      <c r="R1038" s="46">
        <v>39882</v>
      </c>
      <c r="S1038" s="47">
        <v>0.43399305555555556</v>
      </c>
      <c r="T1038" t="s">
        <v>66</v>
      </c>
    </row>
    <row r="1039" spans="18:20">
      <c r="R1039" s="46">
        <v>39883</v>
      </c>
      <c r="S1039" s="47">
        <v>0.62663194444444448</v>
      </c>
      <c r="T1039" t="s">
        <v>73</v>
      </c>
    </row>
    <row r="1040" spans="18:20">
      <c r="R1040" s="46">
        <v>39883</v>
      </c>
      <c r="S1040" s="47">
        <v>0.62664351851851852</v>
      </c>
      <c r="T1040" t="s">
        <v>73</v>
      </c>
    </row>
    <row r="1041" spans="18:20">
      <c r="R1041" s="46">
        <v>39883</v>
      </c>
      <c r="S1041" s="47">
        <v>0.63592592592592589</v>
      </c>
      <c r="T1041" t="s">
        <v>73</v>
      </c>
    </row>
    <row r="1042" spans="18:20">
      <c r="R1042" s="46">
        <v>39883</v>
      </c>
      <c r="S1042" s="47">
        <v>0.63593749999999993</v>
      </c>
      <c r="T1042" t="s">
        <v>73</v>
      </c>
    </row>
    <row r="1043" spans="18:20">
      <c r="R1043" s="46">
        <v>39883</v>
      </c>
      <c r="S1043" s="47">
        <v>0.66040509259259261</v>
      </c>
      <c r="T1043" t="s">
        <v>73</v>
      </c>
    </row>
    <row r="1044" spans="18:20">
      <c r="R1044" s="46">
        <v>39883</v>
      </c>
      <c r="S1044" s="47">
        <v>0.66041666666666665</v>
      </c>
      <c r="T1044" t="s">
        <v>73</v>
      </c>
    </row>
    <row r="1045" spans="18:20">
      <c r="R1045" s="46">
        <v>39883</v>
      </c>
      <c r="S1045" s="47">
        <v>0.67012731481481491</v>
      </c>
      <c r="T1045" t="s">
        <v>73</v>
      </c>
    </row>
    <row r="1046" spans="18:20">
      <c r="R1046" s="46">
        <v>39883</v>
      </c>
      <c r="S1046" s="47">
        <v>0.67013888888888884</v>
      </c>
      <c r="T1046" t="s">
        <v>73</v>
      </c>
    </row>
    <row r="1047" spans="18:20">
      <c r="R1047" s="46">
        <v>39883</v>
      </c>
      <c r="S1047" s="47">
        <v>0.67091435185185189</v>
      </c>
      <c r="T1047" t="s">
        <v>73</v>
      </c>
    </row>
    <row r="1048" spans="18:20">
      <c r="R1048" s="46">
        <v>39883</v>
      </c>
      <c r="S1048" s="47">
        <v>0.67092592592592604</v>
      </c>
      <c r="T1048" t="s">
        <v>73</v>
      </c>
    </row>
    <row r="1049" spans="18:20">
      <c r="R1049" s="46">
        <v>39883</v>
      </c>
      <c r="S1049" s="47">
        <v>0.77850694444444446</v>
      </c>
      <c r="T1049" t="s">
        <v>73</v>
      </c>
    </row>
    <row r="1050" spans="18:20">
      <c r="R1050" s="46">
        <v>39883</v>
      </c>
      <c r="S1050" s="47">
        <v>0.7785185185185185</v>
      </c>
      <c r="T1050" t="s">
        <v>73</v>
      </c>
    </row>
    <row r="1051" spans="18:20">
      <c r="R1051" s="46">
        <v>39884</v>
      </c>
      <c r="S1051" s="47">
        <v>0.66302083333333328</v>
      </c>
      <c r="T1051" t="s">
        <v>73</v>
      </c>
    </row>
    <row r="1052" spans="18:20">
      <c r="R1052" s="46">
        <v>39884</v>
      </c>
      <c r="S1052" s="47">
        <v>0.66303240740740743</v>
      </c>
      <c r="T1052" t="s">
        <v>73</v>
      </c>
    </row>
    <row r="1053" spans="18:20">
      <c r="R1053" s="46">
        <v>39884</v>
      </c>
      <c r="S1053" s="47">
        <v>0.66481481481481486</v>
      </c>
      <c r="T1053" t="s">
        <v>67</v>
      </c>
    </row>
    <row r="1054" spans="18:20">
      <c r="R1054" s="46">
        <v>39884</v>
      </c>
      <c r="S1054" s="47">
        <v>0.71125000000000005</v>
      </c>
      <c r="T1054" t="s">
        <v>68</v>
      </c>
    </row>
    <row r="1055" spans="18:20">
      <c r="R1055" s="46">
        <v>39884</v>
      </c>
      <c r="S1055" s="47">
        <v>0.79749999999999999</v>
      </c>
      <c r="T1055" t="s">
        <v>73</v>
      </c>
    </row>
    <row r="1056" spans="18:20">
      <c r="R1056" s="46">
        <v>39884</v>
      </c>
      <c r="S1056" s="47">
        <v>0.79751157407407414</v>
      </c>
      <c r="T1056" t="s">
        <v>73</v>
      </c>
    </row>
    <row r="1057" spans="18:20">
      <c r="R1057" s="46">
        <v>39885</v>
      </c>
      <c r="S1057" s="47">
        <v>0.34145833333333336</v>
      </c>
      <c r="T1057" t="s">
        <v>65</v>
      </c>
    </row>
    <row r="1058" spans="18:20">
      <c r="R1058" s="46">
        <v>39885</v>
      </c>
      <c r="S1058" s="47">
        <v>0.61105324074074074</v>
      </c>
      <c r="T1058" t="s">
        <v>67</v>
      </c>
    </row>
    <row r="1059" spans="18:20">
      <c r="R1059" s="46">
        <v>39885</v>
      </c>
      <c r="S1059" s="47">
        <v>0.61128472222222219</v>
      </c>
      <c r="T1059" t="s">
        <v>66</v>
      </c>
    </row>
    <row r="1060" spans="18:20">
      <c r="R1060" s="46">
        <v>39885</v>
      </c>
      <c r="S1060" s="47">
        <v>0.61163194444444446</v>
      </c>
      <c r="T1060" t="s">
        <v>66</v>
      </c>
    </row>
    <row r="1061" spans="18:20">
      <c r="R1061" s="46">
        <v>39885</v>
      </c>
      <c r="S1061" s="47">
        <v>0.68369212962962955</v>
      </c>
      <c r="T1061" t="s">
        <v>67</v>
      </c>
    </row>
    <row r="1062" spans="18:20">
      <c r="R1062" s="46">
        <v>39886</v>
      </c>
      <c r="S1062" s="47">
        <v>0.39356481481481481</v>
      </c>
      <c r="T1062" t="s">
        <v>73</v>
      </c>
    </row>
    <row r="1063" spans="18:20">
      <c r="R1063" s="46">
        <v>39886</v>
      </c>
      <c r="S1063" s="47">
        <v>0.39357638888888885</v>
      </c>
      <c r="T1063" t="s">
        <v>73</v>
      </c>
    </row>
    <row r="1064" spans="18:20">
      <c r="R1064" s="46">
        <v>39886</v>
      </c>
      <c r="S1064" s="47">
        <v>0.41773148148148148</v>
      </c>
      <c r="T1064" t="s">
        <v>73</v>
      </c>
    </row>
    <row r="1065" spans="18:20">
      <c r="R1065" s="46">
        <v>39886</v>
      </c>
      <c r="S1065" s="47">
        <v>0.41774305555555552</v>
      </c>
      <c r="T1065" t="s">
        <v>73</v>
      </c>
    </row>
    <row r="1066" spans="18:20">
      <c r="R1066" s="46">
        <v>39886</v>
      </c>
      <c r="S1066" s="47">
        <v>0.54646990740740742</v>
      </c>
      <c r="T1066" t="s">
        <v>66</v>
      </c>
    </row>
    <row r="1067" spans="18:20">
      <c r="R1067" s="46">
        <v>39886</v>
      </c>
      <c r="S1067" s="47">
        <v>0.54730324074074077</v>
      </c>
      <c r="T1067" t="s">
        <v>66</v>
      </c>
    </row>
    <row r="1068" spans="18:20">
      <c r="R1068" s="46">
        <v>39886</v>
      </c>
      <c r="S1068" s="47">
        <v>0.55587962962962967</v>
      </c>
      <c r="T1068" t="s">
        <v>66</v>
      </c>
    </row>
    <row r="1069" spans="18:20">
      <c r="R1069" s="46">
        <v>39886</v>
      </c>
      <c r="S1069" s="47">
        <v>0.56465277777777778</v>
      </c>
      <c r="T1069" t="s">
        <v>66</v>
      </c>
    </row>
    <row r="1070" spans="18:20">
      <c r="R1070" s="46">
        <v>39886</v>
      </c>
      <c r="S1070" s="47">
        <v>0.56916666666666671</v>
      </c>
      <c r="T1070" t="s">
        <v>66</v>
      </c>
    </row>
    <row r="1071" spans="18:20">
      <c r="R1071" s="46">
        <v>39886</v>
      </c>
      <c r="S1071" s="47">
        <v>0.57549768518518518</v>
      </c>
      <c r="T1071" t="s">
        <v>66</v>
      </c>
    </row>
    <row r="1072" spans="18:20">
      <c r="R1072" s="46">
        <v>39886</v>
      </c>
      <c r="S1072" s="47">
        <v>0.57578703703703704</v>
      </c>
      <c r="T1072" t="s">
        <v>66</v>
      </c>
    </row>
    <row r="1073" spans="18:20">
      <c r="R1073" s="46">
        <v>39886</v>
      </c>
      <c r="S1073" s="47">
        <v>0.57756944444444447</v>
      </c>
      <c r="T1073" t="s">
        <v>66</v>
      </c>
    </row>
    <row r="1074" spans="18:20">
      <c r="R1074" s="46">
        <v>39886</v>
      </c>
      <c r="S1074" s="47">
        <v>0.61254629629629631</v>
      </c>
      <c r="T1074" t="s">
        <v>66</v>
      </c>
    </row>
    <row r="1075" spans="18:20">
      <c r="R1075" s="46">
        <v>39886</v>
      </c>
      <c r="S1075" s="47">
        <v>0.68799768518518523</v>
      </c>
      <c r="T1075" t="s">
        <v>65</v>
      </c>
    </row>
    <row r="1076" spans="18:20">
      <c r="R1076" s="46">
        <v>39888</v>
      </c>
      <c r="S1076" s="47">
        <v>0.26459490740740738</v>
      </c>
      <c r="T1076" t="s">
        <v>65</v>
      </c>
    </row>
    <row r="1077" spans="18:20">
      <c r="R1077" s="46">
        <v>39888</v>
      </c>
      <c r="S1077" s="47">
        <v>0.26473379629629629</v>
      </c>
      <c r="T1077" t="s">
        <v>67</v>
      </c>
    </row>
    <row r="1078" spans="18:20">
      <c r="R1078" s="46">
        <v>39888</v>
      </c>
      <c r="S1078" s="47">
        <v>0.33695601851851853</v>
      </c>
      <c r="T1078" t="s">
        <v>66</v>
      </c>
    </row>
    <row r="1079" spans="18:20">
      <c r="R1079" s="46">
        <v>39888</v>
      </c>
      <c r="S1079" s="47">
        <v>0.49542824074074071</v>
      </c>
      <c r="T1079" t="s">
        <v>73</v>
      </c>
    </row>
    <row r="1080" spans="18:20">
      <c r="R1080" s="46">
        <v>39888</v>
      </c>
      <c r="S1080" s="47">
        <v>0.49542824074074071</v>
      </c>
      <c r="T1080" t="s">
        <v>73</v>
      </c>
    </row>
    <row r="1081" spans="18:20">
      <c r="R1081" s="46">
        <v>39888</v>
      </c>
      <c r="S1081" s="47">
        <v>0.49876157407407407</v>
      </c>
      <c r="T1081" t="s">
        <v>67</v>
      </c>
    </row>
    <row r="1082" spans="18:20">
      <c r="R1082" s="46">
        <v>39888</v>
      </c>
      <c r="S1082" s="47">
        <v>0.61577546296296293</v>
      </c>
      <c r="T1082" t="s">
        <v>67</v>
      </c>
    </row>
    <row r="1083" spans="18:20">
      <c r="R1083" s="46">
        <v>39888</v>
      </c>
      <c r="S1083" s="47">
        <v>0.6370717592592593</v>
      </c>
      <c r="T1083" t="s">
        <v>73</v>
      </c>
    </row>
    <row r="1084" spans="18:20">
      <c r="R1084" s="46">
        <v>39888</v>
      </c>
      <c r="S1084" s="47">
        <v>0.63708333333333333</v>
      </c>
      <c r="T1084" t="s">
        <v>73</v>
      </c>
    </row>
    <row r="1085" spans="18:20">
      <c r="R1085" s="46">
        <v>39888</v>
      </c>
      <c r="S1085" s="47">
        <v>0.74609953703703702</v>
      </c>
      <c r="T1085" t="s">
        <v>73</v>
      </c>
    </row>
    <row r="1086" spans="18:20">
      <c r="R1086" s="46">
        <v>39888</v>
      </c>
      <c r="S1086" s="47">
        <v>0.74611111111111106</v>
      </c>
      <c r="T1086" t="s">
        <v>73</v>
      </c>
    </row>
    <row r="1087" spans="18:20">
      <c r="R1087" s="46">
        <v>39888</v>
      </c>
      <c r="S1087" s="47">
        <v>0.97548611111111105</v>
      </c>
      <c r="T1087" t="s">
        <v>67</v>
      </c>
    </row>
    <row r="1088" spans="18:20">
      <c r="R1088" s="46">
        <v>39889</v>
      </c>
      <c r="S1088" s="47">
        <v>0.38605324074074071</v>
      </c>
      <c r="T1088" t="s">
        <v>66</v>
      </c>
    </row>
    <row r="1089" spans="18:20">
      <c r="R1089" s="46">
        <v>39889</v>
      </c>
      <c r="S1089" s="47">
        <v>0.38912037037037034</v>
      </c>
      <c r="T1089" t="s">
        <v>68</v>
      </c>
    </row>
    <row r="1090" spans="18:20">
      <c r="R1090" s="46">
        <v>39890</v>
      </c>
      <c r="S1090" s="47">
        <v>0.52443287037037034</v>
      </c>
      <c r="T1090" t="s">
        <v>65</v>
      </c>
    </row>
    <row r="1091" spans="18:20">
      <c r="R1091" s="46">
        <v>39890</v>
      </c>
      <c r="S1091" s="47">
        <v>0.52460648148148148</v>
      </c>
      <c r="T1091" t="s">
        <v>68</v>
      </c>
    </row>
    <row r="1092" spans="18:20">
      <c r="R1092" s="46">
        <v>39890</v>
      </c>
      <c r="S1092" s="47">
        <v>0.59121527777777783</v>
      </c>
      <c r="T1092" t="s">
        <v>73</v>
      </c>
    </row>
    <row r="1093" spans="18:20">
      <c r="R1093" s="46">
        <v>39890</v>
      </c>
      <c r="S1093" s="47">
        <v>0.59122685185185186</v>
      </c>
      <c r="T1093" t="s">
        <v>73</v>
      </c>
    </row>
    <row r="1094" spans="18:20">
      <c r="R1094" s="46">
        <v>39890</v>
      </c>
      <c r="S1094" s="47">
        <v>0.59140046296296289</v>
      </c>
      <c r="T1094" t="s">
        <v>73</v>
      </c>
    </row>
    <row r="1095" spans="18:20">
      <c r="R1095" s="46">
        <v>39890</v>
      </c>
      <c r="S1095" s="47">
        <v>0.59141203703703704</v>
      </c>
      <c r="T1095" t="s">
        <v>73</v>
      </c>
    </row>
    <row r="1096" spans="18:20">
      <c r="R1096" s="46">
        <v>39890</v>
      </c>
      <c r="S1096" s="47">
        <v>0.5916203703703703</v>
      </c>
      <c r="T1096" t="s">
        <v>73</v>
      </c>
    </row>
    <row r="1097" spans="18:20">
      <c r="R1097" s="46">
        <v>39890</v>
      </c>
      <c r="S1097" s="47">
        <v>0.59163194444444445</v>
      </c>
      <c r="T1097" t="s">
        <v>73</v>
      </c>
    </row>
    <row r="1098" spans="18:20">
      <c r="R1098" s="46">
        <v>39891</v>
      </c>
      <c r="S1098" s="47">
        <v>0.38802083333333331</v>
      </c>
      <c r="T1098" t="s">
        <v>73</v>
      </c>
    </row>
    <row r="1099" spans="18:20">
      <c r="R1099" s="46">
        <v>39891</v>
      </c>
      <c r="S1099" s="47">
        <v>0.38803240740740735</v>
      </c>
      <c r="T1099" t="s">
        <v>73</v>
      </c>
    </row>
    <row r="1100" spans="18:20">
      <c r="R1100" s="46">
        <v>39891</v>
      </c>
      <c r="S1100" s="47">
        <v>0.38839120370370367</v>
      </c>
      <c r="T1100" t="s">
        <v>67</v>
      </c>
    </row>
    <row r="1101" spans="18:20">
      <c r="R1101" s="46">
        <v>39891</v>
      </c>
      <c r="S1101" s="47">
        <v>0.51709490740740738</v>
      </c>
      <c r="T1101" t="s">
        <v>65</v>
      </c>
    </row>
    <row r="1102" spans="18:20">
      <c r="R1102" s="46">
        <v>39892</v>
      </c>
      <c r="S1102" s="47">
        <v>0.55328703703703697</v>
      </c>
      <c r="T1102" t="s">
        <v>67</v>
      </c>
    </row>
    <row r="1103" spans="18:20">
      <c r="R1103" s="46">
        <v>39892</v>
      </c>
      <c r="S1103" s="47">
        <v>0.68005787037037047</v>
      </c>
      <c r="T1103" t="s">
        <v>67</v>
      </c>
    </row>
    <row r="1104" spans="18:20">
      <c r="R1104" s="46">
        <v>39892</v>
      </c>
      <c r="S1104" s="47">
        <v>0.680150462962963</v>
      </c>
      <c r="T1104" t="s">
        <v>65</v>
      </c>
    </row>
    <row r="1105" spans="18:20">
      <c r="R1105" s="46">
        <v>39892</v>
      </c>
      <c r="S1105" s="47">
        <v>0.68488425925925922</v>
      </c>
      <c r="T1105" t="s">
        <v>65</v>
      </c>
    </row>
    <row r="1106" spans="18:20">
      <c r="R1106" s="46">
        <v>39892</v>
      </c>
      <c r="S1106" s="47">
        <v>0.80128472222222225</v>
      </c>
      <c r="T1106" t="s">
        <v>73</v>
      </c>
    </row>
    <row r="1107" spans="18:20">
      <c r="R1107" s="46">
        <v>39892</v>
      </c>
      <c r="S1107" s="47">
        <v>0.80129629629629628</v>
      </c>
      <c r="T1107" t="s">
        <v>73</v>
      </c>
    </row>
    <row r="1108" spans="18:20">
      <c r="R1108" s="46">
        <v>39894</v>
      </c>
      <c r="S1108" s="47">
        <v>0.6799884259259259</v>
      </c>
      <c r="T1108" t="s">
        <v>73</v>
      </c>
    </row>
    <row r="1109" spans="18:20">
      <c r="R1109" s="46">
        <v>39894</v>
      </c>
      <c r="S1109" s="47">
        <v>0.68</v>
      </c>
      <c r="T1109" t="s">
        <v>73</v>
      </c>
    </row>
    <row r="1110" spans="18:20">
      <c r="R1110" s="46">
        <v>39894</v>
      </c>
      <c r="S1110" s="47">
        <v>0.75569444444444445</v>
      </c>
      <c r="T1110" t="s">
        <v>73</v>
      </c>
    </row>
    <row r="1111" spans="18:20">
      <c r="R1111" s="46">
        <v>39894</v>
      </c>
      <c r="S1111" s="47">
        <v>0.7557060185185186</v>
      </c>
      <c r="T1111" t="s">
        <v>73</v>
      </c>
    </row>
    <row r="1112" spans="18:20">
      <c r="R1112" s="46">
        <v>39894</v>
      </c>
      <c r="S1112" s="47">
        <v>0.75616898148148148</v>
      </c>
      <c r="T1112" t="s">
        <v>67</v>
      </c>
    </row>
    <row r="1113" spans="18:20">
      <c r="R1113" s="46">
        <v>39894</v>
      </c>
      <c r="S1113" s="47">
        <v>0.94054398148148144</v>
      </c>
      <c r="T1113" t="s">
        <v>73</v>
      </c>
    </row>
    <row r="1114" spans="18:20">
      <c r="R1114" s="46">
        <v>39894</v>
      </c>
      <c r="S1114" s="47">
        <v>0.94055555555555559</v>
      </c>
      <c r="T1114" t="s">
        <v>73</v>
      </c>
    </row>
    <row r="1115" spans="18:20">
      <c r="R1115" s="46">
        <v>39895</v>
      </c>
      <c r="S1115" s="47">
        <v>0.38866898148148149</v>
      </c>
      <c r="T1115" t="s">
        <v>73</v>
      </c>
    </row>
    <row r="1116" spans="18:20">
      <c r="R1116" s="46">
        <v>39895</v>
      </c>
      <c r="S1116" s="47">
        <v>0.38869212962962968</v>
      </c>
      <c r="T1116" t="s">
        <v>73</v>
      </c>
    </row>
    <row r="1117" spans="18:20">
      <c r="R1117" s="46">
        <v>39895</v>
      </c>
      <c r="S1117" s="47">
        <v>0.39607638888888891</v>
      </c>
      <c r="T1117" t="s">
        <v>73</v>
      </c>
    </row>
    <row r="1118" spans="18:20">
      <c r="R1118" s="46">
        <v>39895</v>
      </c>
      <c r="S1118" s="47">
        <v>0.39608796296296295</v>
      </c>
      <c r="T1118" t="s">
        <v>73</v>
      </c>
    </row>
    <row r="1119" spans="18:20">
      <c r="R1119" s="46">
        <v>39895</v>
      </c>
      <c r="S1119" s="47">
        <v>0.44543981481481482</v>
      </c>
      <c r="T1119" t="s">
        <v>73</v>
      </c>
    </row>
    <row r="1120" spans="18:20">
      <c r="R1120" s="46">
        <v>39895</v>
      </c>
      <c r="S1120" s="47">
        <v>0.44545138888888891</v>
      </c>
      <c r="T1120" t="s">
        <v>73</v>
      </c>
    </row>
    <row r="1121" spans="18:20">
      <c r="R1121" s="46">
        <v>39895</v>
      </c>
      <c r="S1121" s="47">
        <v>0.49552083333333335</v>
      </c>
      <c r="T1121" t="s">
        <v>73</v>
      </c>
    </row>
    <row r="1122" spans="18:20">
      <c r="R1122" s="46">
        <v>39895</v>
      </c>
      <c r="S1122" s="47">
        <v>0.49553240740740739</v>
      </c>
      <c r="T1122" t="s">
        <v>73</v>
      </c>
    </row>
    <row r="1123" spans="18:20">
      <c r="R1123" s="46">
        <v>39895</v>
      </c>
      <c r="S1123" s="47">
        <v>0.52789351851851851</v>
      </c>
      <c r="T1123" t="s">
        <v>66</v>
      </c>
    </row>
    <row r="1124" spans="18:20">
      <c r="R1124" s="46">
        <v>39895</v>
      </c>
      <c r="S1124" s="47">
        <v>0.52940972222222216</v>
      </c>
      <c r="T1124" t="s">
        <v>66</v>
      </c>
    </row>
    <row r="1125" spans="18:20">
      <c r="R1125" s="46">
        <v>39895</v>
      </c>
      <c r="S1125" s="47">
        <v>0.55057870370370365</v>
      </c>
      <c r="T1125" t="s">
        <v>66</v>
      </c>
    </row>
    <row r="1126" spans="18:20">
      <c r="R1126" s="46">
        <v>39895</v>
      </c>
      <c r="S1126" s="47">
        <v>0.55065972222222215</v>
      </c>
      <c r="T1126" t="s">
        <v>66</v>
      </c>
    </row>
    <row r="1127" spans="18:20">
      <c r="R1127" s="46">
        <v>39895</v>
      </c>
      <c r="S1127" s="47">
        <v>0.55531249999999999</v>
      </c>
      <c r="T1127" t="s">
        <v>66</v>
      </c>
    </row>
    <row r="1128" spans="18:20">
      <c r="R1128" s="46">
        <v>39895</v>
      </c>
      <c r="S1128" s="47">
        <v>0.58787037037037038</v>
      </c>
      <c r="T1128" t="s">
        <v>65</v>
      </c>
    </row>
    <row r="1129" spans="18:20">
      <c r="R1129" s="46">
        <v>39895</v>
      </c>
      <c r="S1129" s="47">
        <v>0.58788194444444442</v>
      </c>
      <c r="T1129" t="s">
        <v>66</v>
      </c>
    </row>
    <row r="1130" spans="18:20">
      <c r="R1130" s="46">
        <v>39895</v>
      </c>
      <c r="S1130" s="47">
        <v>0.59114583333333337</v>
      </c>
      <c r="T1130" t="s">
        <v>65</v>
      </c>
    </row>
    <row r="1131" spans="18:20">
      <c r="R1131" s="46">
        <v>39895</v>
      </c>
      <c r="S1131" s="47">
        <v>0.59114583333333337</v>
      </c>
      <c r="T1131" t="s">
        <v>66</v>
      </c>
    </row>
    <row r="1132" spans="18:20">
      <c r="R1132" s="46">
        <v>39895</v>
      </c>
      <c r="S1132" s="47">
        <v>0.59144675925925927</v>
      </c>
      <c r="T1132" t="s">
        <v>66</v>
      </c>
    </row>
    <row r="1133" spans="18:20">
      <c r="R1133" s="46">
        <v>39895</v>
      </c>
      <c r="S1133" s="47">
        <v>0.59190972222222216</v>
      </c>
      <c r="T1133" t="s">
        <v>66</v>
      </c>
    </row>
    <row r="1134" spans="18:20">
      <c r="R1134" s="46">
        <v>39895</v>
      </c>
      <c r="S1134" s="47">
        <v>0.59211805555555552</v>
      </c>
      <c r="T1134" t="s">
        <v>66</v>
      </c>
    </row>
    <row r="1135" spans="18:20">
      <c r="R1135" s="46">
        <v>39895</v>
      </c>
      <c r="S1135" s="47">
        <v>0.59277777777777774</v>
      </c>
      <c r="T1135" t="s">
        <v>65</v>
      </c>
    </row>
    <row r="1136" spans="18:20">
      <c r="R1136" s="46">
        <v>39895</v>
      </c>
      <c r="S1136" s="47">
        <v>0.59277777777777774</v>
      </c>
      <c r="T1136" t="s">
        <v>66</v>
      </c>
    </row>
    <row r="1137" spans="18:20">
      <c r="R1137" s="46">
        <v>39895</v>
      </c>
      <c r="S1137" s="47">
        <v>0.59296296296296302</v>
      </c>
      <c r="T1137" t="s">
        <v>66</v>
      </c>
    </row>
    <row r="1138" spans="18:20">
      <c r="R1138" s="46">
        <v>39895</v>
      </c>
      <c r="S1138" s="47">
        <v>0.59312500000000001</v>
      </c>
      <c r="T1138" t="s">
        <v>65</v>
      </c>
    </row>
    <row r="1139" spans="18:20">
      <c r="R1139" s="46">
        <v>39895</v>
      </c>
      <c r="S1139" s="47">
        <v>0.59312500000000001</v>
      </c>
      <c r="T1139" t="s">
        <v>66</v>
      </c>
    </row>
    <row r="1140" spans="18:20">
      <c r="R1140" s="46">
        <v>39895</v>
      </c>
      <c r="S1140" s="47">
        <v>0.59347222222222229</v>
      </c>
      <c r="T1140" t="s">
        <v>66</v>
      </c>
    </row>
    <row r="1141" spans="18:20">
      <c r="R1141" s="46">
        <v>39889</v>
      </c>
      <c r="S1141" s="47">
        <v>0.39401620370370366</v>
      </c>
      <c r="T1141" t="s">
        <v>66</v>
      </c>
    </row>
    <row r="1142" spans="18:20">
      <c r="R1142" s="46">
        <v>39889</v>
      </c>
      <c r="S1142" s="47">
        <v>0.39543981481481483</v>
      </c>
      <c r="T1142" t="s">
        <v>66</v>
      </c>
    </row>
    <row r="1143" spans="18:20">
      <c r="R1143" s="46">
        <v>39889</v>
      </c>
      <c r="S1143" s="47">
        <v>0.55137731481481478</v>
      </c>
      <c r="T1143" t="s">
        <v>66</v>
      </c>
    </row>
    <row r="1144" spans="18:20">
      <c r="R1144" s="46">
        <v>39889</v>
      </c>
      <c r="S1144" s="47">
        <v>0.56136574074074075</v>
      </c>
      <c r="T1144" t="s">
        <v>67</v>
      </c>
    </row>
    <row r="1145" spans="18:20">
      <c r="R1145" s="46">
        <v>39889</v>
      </c>
      <c r="S1145" s="47">
        <v>0.56146990740740743</v>
      </c>
      <c r="T1145" t="s">
        <v>66</v>
      </c>
    </row>
    <row r="1146" spans="18:20">
      <c r="R1146" s="46">
        <v>39889</v>
      </c>
      <c r="S1146" s="47">
        <v>0.56976851851851851</v>
      </c>
      <c r="T1146" t="s">
        <v>66</v>
      </c>
    </row>
    <row r="1147" spans="18:20">
      <c r="R1147" s="46">
        <v>39889</v>
      </c>
      <c r="S1147" s="47">
        <v>0.57122685185185185</v>
      </c>
      <c r="T1147" t="s">
        <v>66</v>
      </c>
    </row>
    <row r="1148" spans="18:20">
      <c r="R1148" s="46">
        <v>39890</v>
      </c>
      <c r="S1148" s="47">
        <v>0.54773148148148143</v>
      </c>
      <c r="T1148" t="s">
        <v>66</v>
      </c>
    </row>
    <row r="1149" spans="18:20">
      <c r="R1149" s="46">
        <v>39890</v>
      </c>
      <c r="S1149" s="47">
        <v>0.55299768518518522</v>
      </c>
      <c r="T1149" t="s">
        <v>66</v>
      </c>
    </row>
    <row r="1150" spans="18:20">
      <c r="R1150" s="46">
        <v>39890</v>
      </c>
      <c r="S1150" s="47">
        <v>0.67531249999999998</v>
      </c>
      <c r="T1150" t="s">
        <v>65</v>
      </c>
    </row>
    <row r="1151" spans="18:20">
      <c r="R1151" s="46">
        <v>39890</v>
      </c>
      <c r="S1151" s="47">
        <v>0.68704861111111104</v>
      </c>
      <c r="T1151" t="s">
        <v>73</v>
      </c>
    </row>
    <row r="1152" spans="18:20">
      <c r="R1152" s="46">
        <v>39890</v>
      </c>
      <c r="S1152" s="47">
        <v>0.68706018518518519</v>
      </c>
      <c r="T1152" t="s">
        <v>73</v>
      </c>
    </row>
    <row r="1153" spans="18:20">
      <c r="R1153" s="46">
        <v>39891</v>
      </c>
      <c r="S1153" s="47">
        <v>0.40547453703703701</v>
      </c>
      <c r="T1153" t="s">
        <v>73</v>
      </c>
    </row>
    <row r="1154" spans="18:20">
      <c r="R1154" s="46">
        <v>39891</v>
      </c>
      <c r="S1154" s="47">
        <v>0.40548611111111116</v>
      </c>
      <c r="T1154" t="s">
        <v>73</v>
      </c>
    </row>
    <row r="1155" spans="18:20">
      <c r="R1155" s="46">
        <v>39895</v>
      </c>
      <c r="S1155" s="47">
        <v>0.59952546296296294</v>
      </c>
      <c r="T1155" t="s">
        <v>66</v>
      </c>
    </row>
    <row r="1156" spans="18:20">
      <c r="R1156" s="46">
        <v>39895</v>
      </c>
      <c r="S1156" s="47">
        <v>0.60987268518518511</v>
      </c>
      <c r="T1156" t="s">
        <v>66</v>
      </c>
    </row>
    <row r="1157" spans="18:20">
      <c r="R1157" s="46">
        <v>39895</v>
      </c>
      <c r="S1157" s="47">
        <v>0.61062499999999997</v>
      </c>
      <c r="T1157" t="s">
        <v>66</v>
      </c>
    </row>
    <row r="1158" spans="18:20">
      <c r="R1158" s="46">
        <v>39895</v>
      </c>
      <c r="S1158" s="47">
        <v>0.61138888888888887</v>
      </c>
      <c r="T1158" t="s">
        <v>65</v>
      </c>
    </row>
    <row r="1159" spans="18:20">
      <c r="R1159" s="46">
        <v>39895</v>
      </c>
      <c r="S1159" s="47">
        <v>0.61138888888888887</v>
      </c>
      <c r="T1159" t="s">
        <v>66</v>
      </c>
    </row>
    <row r="1160" spans="18:20">
      <c r="R1160" s="46">
        <v>39896</v>
      </c>
      <c r="S1160" s="47">
        <v>0.34429398148148144</v>
      </c>
      <c r="T1160" t="s">
        <v>65</v>
      </c>
    </row>
    <row r="1161" spans="18:20">
      <c r="R1161" s="46">
        <v>39896</v>
      </c>
      <c r="S1161" s="47">
        <v>0.55638888888888893</v>
      </c>
      <c r="T1161" t="s">
        <v>66</v>
      </c>
    </row>
    <row r="1162" spans="18:20">
      <c r="R1162" s="46">
        <v>39896</v>
      </c>
      <c r="S1162" s="47">
        <v>0.60594907407407406</v>
      </c>
      <c r="T1162" t="s">
        <v>66</v>
      </c>
    </row>
    <row r="1163" spans="18:20">
      <c r="R1163" s="46">
        <v>39897</v>
      </c>
      <c r="S1163" s="47">
        <v>0.41488425925925926</v>
      </c>
      <c r="T1163" t="s">
        <v>67</v>
      </c>
    </row>
    <row r="1164" spans="18:20">
      <c r="R1164" s="46">
        <v>39897</v>
      </c>
      <c r="S1164" s="47">
        <v>0.43200231481481483</v>
      </c>
      <c r="T1164" t="s">
        <v>73</v>
      </c>
    </row>
    <row r="1165" spans="18:20">
      <c r="R1165" s="46">
        <v>39897</v>
      </c>
      <c r="S1165" s="47">
        <v>0.43201388888888892</v>
      </c>
      <c r="T1165" t="s">
        <v>73</v>
      </c>
    </row>
    <row r="1166" spans="18:20">
      <c r="R1166" s="46">
        <v>39897</v>
      </c>
      <c r="S1166" s="47">
        <v>0.5586458333333334</v>
      </c>
      <c r="T1166" t="s">
        <v>73</v>
      </c>
    </row>
    <row r="1167" spans="18:20">
      <c r="R1167" s="46">
        <v>39897</v>
      </c>
      <c r="S1167" s="47">
        <v>0.5586458333333334</v>
      </c>
      <c r="T1167" t="s">
        <v>73</v>
      </c>
    </row>
    <row r="1168" spans="18:20">
      <c r="R1168" s="46">
        <v>39898</v>
      </c>
      <c r="S1168" s="47">
        <v>0.49156249999999996</v>
      </c>
      <c r="T1168" t="s">
        <v>66</v>
      </c>
    </row>
    <row r="1169" spans="18:20">
      <c r="R1169" s="46">
        <v>39898</v>
      </c>
      <c r="S1169" s="47">
        <v>0.49998842592592596</v>
      </c>
      <c r="T1169" t="s">
        <v>66</v>
      </c>
    </row>
    <row r="1170" spans="18:20">
      <c r="R1170" s="46">
        <v>39898</v>
      </c>
      <c r="S1170" s="47">
        <v>0.50011574074074072</v>
      </c>
      <c r="T1170" t="s">
        <v>65</v>
      </c>
    </row>
    <row r="1171" spans="18:20">
      <c r="R1171" s="46">
        <v>39898</v>
      </c>
      <c r="S1171" s="47">
        <v>0.53013888888888883</v>
      </c>
      <c r="T1171" t="s">
        <v>68</v>
      </c>
    </row>
    <row r="1172" spans="18:20">
      <c r="R1172" s="46">
        <v>39898</v>
      </c>
      <c r="S1172" s="47">
        <v>0.5302662037037037</v>
      </c>
      <c r="T1172" t="s">
        <v>66</v>
      </c>
    </row>
    <row r="1173" spans="18:20">
      <c r="R1173" s="46">
        <v>39898</v>
      </c>
      <c r="S1173" s="47">
        <v>0.53481481481481474</v>
      </c>
      <c r="T1173" t="s">
        <v>66</v>
      </c>
    </row>
    <row r="1174" spans="18:20">
      <c r="R1174" s="46">
        <v>39898</v>
      </c>
      <c r="S1174" s="47">
        <v>0.56363425925925925</v>
      </c>
      <c r="T1174" t="s">
        <v>66</v>
      </c>
    </row>
    <row r="1175" spans="18:20">
      <c r="R1175" s="46">
        <v>39898</v>
      </c>
      <c r="S1175" s="47">
        <v>0.58548611111111104</v>
      </c>
      <c r="T1175" t="s">
        <v>66</v>
      </c>
    </row>
    <row r="1176" spans="18:20">
      <c r="R1176" s="46">
        <v>39898</v>
      </c>
      <c r="S1176" s="47">
        <v>0.59625000000000006</v>
      </c>
      <c r="T1176" t="s">
        <v>65</v>
      </c>
    </row>
    <row r="1177" spans="18:20">
      <c r="R1177" s="46">
        <v>39898</v>
      </c>
      <c r="S1177" s="47">
        <v>0.60521990740740739</v>
      </c>
      <c r="T1177" t="s">
        <v>65</v>
      </c>
    </row>
    <row r="1178" spans="18:20">
      <c r="R1178" s="46">
        <v>39899</v>
      </c>
      <c r="S1178" s="47">
        <v>0.42569444444444443</v>
      </c>
      <c r="T1178" t="s">
        <v>73</v>
      </c>
    </row>
    <row r="1179" spans="18:20">
      <c r="R1179" s="46">
        <v>39899</v>
      </c>
      <c r="S1179" s="47">
        <v>0.42570601851851847</v>
      </c>
      <c r="T1179" t="s">
        <v>73</v>
      </c>
    </row>
    <row r="1180" spans="18:20">
      <c r="R1180" s="46">
        <v>39899</v>
      </c>
      <c r="S1180" s="47">
        <v>0.42846064814814816</v>
      </c>
      <c r="T1180" t="s">
        <v>73</v>
      </c>
    </row>
    <row r="1181" spans="18:20">
      <c r="R1181" s="46">
        <v>39899</v>
      </c>
      <c r="S1181" s="47">
        <v>0.4284722222222222</v>
      </c>
      <c r="T1181" t="s">
        <v>73</v>
      </c>
    </row>
    <row r="1182" spans="18:20">
      <c r="R1182" s="46">
        <v>39899</v>
      </c>
      <c r="S1182" s="47">
        <v>0.42914351851851856</v>
      </c>
      <c r="T1182" t="s">
        <v>65</v>
      </c>
    </row>
    <row r="1183" spans="18:20">
      <c r="R1183" s="46">
        <v>39899</v>
      </c>
      <c r="S1183" s="47">
        <v>0.43476851851851855</v>
      </c>
      <c r="T1183" t="s">
        <v>65</v>
      </c>
    </row>
    <row r="1184" spans="18:20">
      <c r="R1184" s="46">
        <v>39899</v>
      </c>
      <c r="S1184" s="47">
        <v>0.57340277777777782</v>
      </c>
      <c r="T1184" t="s">
        <v>66</v>
      </c>
    </row>
    <row r="1185" spans="18:20">
      <c r="R1185" s="46">
        <v>39899</v>
      </c>
      <c r="S1185" s="47">
        <v>0.58879629629629626</v>
      </c>
      <c r="T1185" t="s">
        <v>73</v>
      </c>
    </row>
    <row r="1186" spans="18:20">
      <c r="R1186" s="46">
        <v>39899</v>
      </c>
      <c r="S1186" s="47">
        <v>0.58880787037037041</v>
      </c>
      <c r="T1186" t="s">
        <v>73</v>
      </c>
    </row>
    <row r="1187" spans="18:20">
      <c r="R1187" s="46">
        <v>39899</v>
      </c>
      <c r="S1187" s="47">
        <v>0.64247685185185188</v>
      </c>
      <c r="T1187" t="s">
        <v>73</v>
      </c>
    </row>
    <row r="1188" spans="18:20">
      <c r="R1188" s="46">
        <v>39899</v>
      </c>
      <c r="S1188" s="47">
        <v>0.64249999999999996</v>
      </c>
      <c r="T1188" t="s">
        <v>73</v>
      </c>
    </row>
    <row r="1189" spans="18:20">
      <c r="R1189" s="46">
        <v>39899</v>
      </c>
      <c r="S1189" s="47">
        <v>0.68210648148148145</v>
      </c>
      <c r="T1189" t="s">
        <v>65</v>
      </c>
    </row>
    <row r="1190" spans="18:20">
      <c r="R1190" s="46">
        <v>39900</v>
      </c>
      <c r="S1190" s="47">
        <v>0.30971064814814814</v>
      </c>
      <c r="T1190" t="s">
        <v>67</v>
      </c>
    </row>
    <row r="1191" spans="18:20">
      <c r="R1191" s="46">
        <v>39900</v>
      </c>
      <c r="S1191" s="47">
        <v>0.31190972222222219</v>
      </c>
      <c r="T1191" t="s">
        <v>73</v>
      </c>
    </row>
    <row r="1192" spans="18:20">
      <c r="R1192" s="46">
        <v>39900</v>
      </c>
      <c r="S1192" s="47">
        <v>0.31192129629629628</v>
      </c>
      <c r="T1192" t="s">
        <v>73</v>
      </c>
    </row>
    <row r="1193" spans="18:20">
      <c r="R1193" s="46">
        <v>39900</v>
      </c>
      <c r="S1193" s="47">
        <v>0.3376736111111111</v>
      </c>
      <c r="T1193" t="s">
        <v>73</v>
      </c>
    </row>
    <row r="1194" spans="18:20">
      <c r="R1194" s="46">
        <v>39900</v>
      </c>
      <c r="S1194" s="47">
        <v>0.3376851851851852</v>
      </c>
      <c r="T1194" t="s">
        <v>73</v>
      </c>
    </row>
    <row r="1195" spans="18:20">
      <c r="R1195" s="46">
        <v>39900</v>
      </c>
      <c r="S1195" s="47">
        <v>0.39502314814814815</v>
      </c>
      <c r="T1195" t="s">
        <v>73</v>
      </c>
    </row>
    <row r="1196" spans="18:20">
      <c r="R1196" s="46">
        <v>39900</v>
      </c>
      <c r="S1196" s="47">
        <v>0.39503472222222219</v>
      </c>
      <c r="T1196" t="s">
        <v>73</v>
      </c>
    </row>
    <row r="1197" spans="18:20">
      <c r="R1197" s="46">
        <v>39900</v>
      </c>
      <c r="S1197" s="47">
        <v>0.43111111111111117</v>
      </c>
      <c r="T1197" t="s">
        <v>73</v>
      </c>
    </row>
    <row r="1198" spans="18:20">
      <c r="R1198" s="46">
        <v>39900</v>
      </c>
      <c r="S1198" s="47">
        <v>0.43112268518518521</v>
      </c>
      <c r="T1198" t="s">
        <v>73</v>
      </c>
    </row>
    <row r="1199" spans="18:20">
      <c r="R1199" s="46">
        <v>39900</v>
      </c>
      <c r="S1199" s="47">
        <v>0.5432407407407408</v>
      </c>
      <c r="T1199" t="s">
        <v>73</v>
      </c>
    </row>
    <row r="1200" spans="18:20">
      <c r="R1200" s="46">
        <v>39900</v>
      </c>
      <c r="S1200" s="47">
        <v>0.54325231481481484</v>
      </c>
      <c r="T1200" t="s">
        <v>73</v>
      </c>
    </row>
    <row r="1201" spans="18:20">
      <c r="R1201" s="46">
        <v>39900</v>
      </c>
      <c r="S1201" s="47">
        <v>0.7006944444444444</v>
      </c>
      <c r="T1201" t="s">
        <v>65</v>
      </c>
    </row>
    <row r="1202" spans="18:20">
      <c r="R1202" s="46">
        <v>39900</v>
      </c>
      <c r="S1202" s="47">
        <v>0.71018518518518514</v>
      </c>
      <c r="T1202" t="s">
        <v>73</v>
      </c>
    </row>
    <row r="1203" spans="18:20">
      <c r="R1203" s="46">
        <v>39900</v>
      </c>
      <c r="S1203" s="47">
        <v>0.71019675925925929</v>
      </c>
      <c r="T1203" t="s">
        <v>73</v>
      </c>
    </row>
    <row r="1204" spans="18:20">
      <c r="R1204" s="46">
        <v>39900</v>
      </c>
      <c r="S1204" s="47">
        <v>0.80523148148148149</v>
      </c>
      <c r="T1204" t="s">
        <v>73</v>
      </c>
    </row>
    <row r="1205" spans="18:20">
      <c r="R1205" s="46">
        <v>39900</v>
      </c>
      <c r="S1205" s="47">
        <v>0.80524305555555553</v>
      </c>
      <c r="T1205" t="s">
        <v>73</v>
      </c>
    </row>
    <row r="1206" spans="18:20">
      <c r="R1206" s="46">
        <v>39900</v>
      </c>
      <c r="S1206" s="47">
        <v>0.81174768518518514</v>
      </c>
      <c r="T1206" t="s">
        <v>73</v>
      </c>
    </row>
    <row r="1207" spans="18:20">
      <c r="R1207" s="46">
        <v>39900</v>
      </c>
      <c r="S1207" s="47">
        <v>0.81175925925925929</v>
      </c>
      <c r="T1207" t="s">
        <v>73</v>
      </c>
    </row>
    <row r="1208" spans="18:20">
      <c r="R1208" s="46">
        <v>39900</v>
      </c>
      <c r="S1208" s="47">
        <v>0.81357638888888895</v>
      </c>
      <c r="T1208" t="s">
        <v>73</v>
      </c>
    </row>
    <row r="1209" spans="18:20">
      <c r="R1209" s="46">
        <v>39900</v>
      </c>
      <c r="S1209" s="47">
        <v>0.81358796296296287</v>
      </c>
      <c r="T1209" t="s">
        <v>73</v>
      </c>
    </row>
    <row r="1210" spans="18:20">
      <c r="R1210" s="46"/>
      <c r="S1210" s="47"/>
    </row>
    <row r="1211" spans="18:20">
      <c r="R1211" s="46"/>
      <c r="S1211" s="47"/>
    </row>
    <row r="1212" spans="18:20">
      <c r="R1212" s="46"/>
      <c r="S1212" s="47"/>
    </row>
    <row r="1213" spans="18:20">
      <c r="R1213" s="46"/>
      <c r="S1213" s="47"/>
    </row>
    <row r="1214" spans="18:20">
      <c r="R1214" s="46"/>
      <c r="S1214" s="47"/>
    </row>
  </sheetData>
  <sortState ref="Y9:AB339">
    <sortCondition ref="Y9"/>
  </sortState>
  <mergeCells count="6">
    <mergeCell ref="Y3:Z3"/>
    <mergeCell ref="B1:E1"/>
    <mergeCell ref="B3:E3"/>
    <mergeCell ref="H3:P3"/>
    <mergeCell ref="R3:T3"/>
    <mergeCell ref="V3:W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6"/>
  <sheetViews>
    <sheetView zoomScale="90" zoomScaleNormal="90" workbookViewId="0">
      <selection activeCell="B2" sqref="B2:O10"/>
    </sheetView>
  </sheetViews>
  <sheetFormatPr defaultRowHeight="14.4"/>
  <cols>
    <col min="2" max="2" width="4.88671875" bestFit="1" customWidth="1"/>
    <col min="3" max="3" width="5.33203125" bestFit="1" customWidth="1"/>
    <col min="4" max="4" width="5.44140625" bestFit="1" customWidth="1"/>
    <col min="5" max="5" width="7.6640625" bestFit="1" customWidth="1"/>
    <col min="6" max="6" width="9.77734375" bestFit="1" customWidth="1"/>
    <col min="7" max="7" width="6.33203125" bestFit="1" customWidth="1"/>
    <col min="8" max="10" width="7.77734375" bestFit="1" customWidth="1"/>
    <col min="11" max="11" width="6" bestFit="1" customWidth="1"/>
    <col min="12" max="12" width="8" bestFit="1" customWidth="1"/>
    <col min="13" max="13" width="8.109375" customWidth="1"/>
    <col min="14" max="14" width="6" bestFit="1" customWidth="1"/>
    <col min="15" max="15" width="5.5546875" customWidth="1"/>
  </cols>
  <sheetData>
    <row r="2" spans="1:16" ht="16.2" thickBot="1">
      <c r="B2" s="86" t="s">
        <v>138</v>
      </c>
      <c r="C2" s="86"/>
      <c r="D2" s="86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6" s="125" customFormat="1" ht="31.2" customHeight="1" thickBot="1">
      <c r="A3" s="136"/>
      <c r="B3" s="133"/>
      <c r="C3" s="131" t="s">
        <v>108</v>
      </c>
      <c r="D3" s="131" t="s">
        <v>109</v>
      </c>
      <c r="E3" s="131" t="s">
        <v>110</v>
      </c>
      <c r="F3" s="131" t="s">
        <v>111</v>
      </c>
      <c r="G3" s="131" t="s">
        <v>112</v>
      </c>
      <c r="H3" s="131" t="s">
        <v>113</v>
      </c>
      <c r="I3" s="131" t="s">
        <v>114</v>
      </c>
      <c r="J3" s="132" t="s">
        <v>115</v>
      </c>
      <c r="K3" s="132" t="s">
        <v>116</v>
      </c>
      <c r="L3" s="132" t="s">
        <v>117</v>
      </c>
      <c r="M3" s="132" t="s">
        <v>118</v>
      </c>
      <c r="N3" s="132" t="s">
        <v>119</v>
      </c>
      <c r="O3" s="139" t="s">
        <v>90</v>
      </c>
    </row>
    <row r="4" spans="1:16">
      <c r="A4" s="13"/>
      <c r="B4" s="134">
        <v>1</v>
      </c>
      <c r="C4" s="101">
        <f>COUNTIF('P1'!T9:T2000,"data")</f>
        <v>7</v>
      </c>
      <c r="D4" s="101">
        <f>COUNTIF('P1'!T9:T2000,"horas")</f>
        <v>172</v>
      </c>
      <c r="E4" s="101">
        <f>COUNTIF('P1'!T9:T2000,"bateria")</f>
        <v>115</v>
      </c>
      <c r="F4" s="101">
        <f>COUNTIF('P1'!T9:T2000,"calculadora")</f>
        <v>67</v>
      </c>
      <c r="G4" s="101">
        <f>COUNTIF('P1'!T9:T2000,"alarme")</f>
        <v>18</v>
      </c>
      <c r="H4" s="101">
        <f>COUNTIF('P1'!T9:T2000,"adicionou contacto")</f>
        <v>25</v>
      </c>
      <c r="I4" s="101">
        <f>COUNTIF('P1'!T9:T2000,"apagou contacto")</f>
        <v>1</v>
      </c>
      <c r="J4" s="130">
        <f>COUNTIF('P1'!T9:T2000,"procurou contacto")</f>
        <v>796</v>
      </c>
      <c r="K4" s="130">
        <f>COUNTIF('P1'!K9:K2000,"Falou")</f>
        <v>119</v>
      </c>
      <c r="L4" s="130">
        <f>COUNTIF('P1'!E9:E2000,"Falou")</f>
        <v>53</v>
      </c>
      <c r="M4" s="130">
        <f>COUNTA('P1'!V9:V2000)</f>
        <v>369</v>
      </c>
      <c r="N4" s="130">
        <f>COUNTA('P1'!Y9:Y2000)</f>
        <v>331</v>
      </c>
      <c r="O4" s="92">
        <f t="shared" ref="O4:O8" si="0">SUM(C4:N4)</f>
        <v>2073</v>
      </c>
    </row>
    <row r="5" spans="1:16">
      <c r="A5" s="13"/>
      <c r="B5" s="135">
        <v>2</v>
      </c>
      <c r="C5" s="126">
        <f>COUNTIF('P4'!T9:T2000,"data")</f>
        <v>9</v>
      </c>
      <c r="D5" s="126">
        <f>COUNTIF('P4'!T9:T2000,"horas")</f>
        <v>107</v>
      </c>
      <c r="E5" s="126">
        <f>COUNTIF('P4'!T9:T2000,"bateria")</f>
        <v>46</v>
      </c>
      <c r="F5" s="126">
        <f>COUNTIF('P4'!T9:T2000,"calculadora")</f>
        <v>26</v>
      </c>
      <c r="G5" s="126">
        <f>COUNTIF('P4'!T9:T2000,"alarme")</f>
        <v>4</v>
      </c>
      <c r="H5" s="126">
        <f>COUNTIF('P4'!T9:T2000,"adicionou contacto")</f>
        <v>15</v>
      </c>
      <c r="I5" s="126">
        <f>COUNTIF('P4'!T9:T2000,"apagou contacto")</f>
        <v>0</v>
      </c>
      <c r="J5" s="127">
        <f>COUNTIF('P4'!T9:T2000,"procurou contacto")</f>
        <v>333</v>
      </c>
      <c r="K5" s="127">
        <f>COUNTIF('P4'!K9:K2000,"Falou")</f>
        <v>79</v>
      </c>
      <c r="L5" s="127">
        <f>COUNTIF('P4'!E9:E2000,"Falou")</f>
        <v>21</v>
      </c>
      <c r="M5" s="127">
        <f>COUNTA('P4'!V9:V2000)</f>
        <v>20</v>
      </c>
      <c r="N5" s="127">
        <f>COUNTA('P4'!Y9:Y2000)</f>
        <v>51</v>
      </c>
      <c r="O5" s="102">
        <f t="shared" si="0"/>
        <v>711</v>
      </c>
    </row>
    <row r="6" spans="1:16">
      <c r="A6" s="13"/>
      <c r="B6" s="135">
        <v>3</v>
      </c>
      <c r="C6" s="126">
        <f>COUNTIF('P2'!T9:T275,"data")</f>
        <v>6</v>
      </c>
      <c r="D6" s="126">
        <f>COUNTIF('P2'!T9:T2000,"horas")</f>
        <v>282</v>
      </c>
      <c r="E6" s="126">
        <f>COUNTIF('P2'!T9:T2000,"bateria")</f>
        <v>159</v>
      </c>
      <c r="F6" s="126">
        <f>COUNTIF('P2'!T9:T2000,"calculadora")</f>
        <v>75</v>
      </c>
      <c r="G6" s="126">
        <f>COUNTIF('P2'!T9:T2000,"alarme")</f>
        <v>31</v>
      </c>
      <c r="H6" s="126">
        <f>COUNTIF('P2'!T9:T2000,"adicionou contacto")</f>
        <v>39</v>
      </c>
      <c r="I6" s="126">
        <f>COUNTIF('P2'!T9:T2000,"apagou contacto")</f>
        <v>2</v>
      </c>
      <c r="J6" s="127">
        <f>COUNTIF('P2'!T9:T2000,"procurou contacto")</f>
        <v>695</v>
      </c>
      <c r="K6" s="127">
        <f>COUNTIF('P2'!K9:K2000,"Falou")</f>
        <v>335</v>
      </c>
      <c r="L6" s="127">
        <f>COUNTIF('P2'!E9:E2000,"Falou")</f>
        <v>479</v>
      </c>
      <c r="M6" s="127">
        <f>COUNTA('P2'!V9:V2000)</f>
        <v>1101</v>
      </c>
      <c r="N6" s="127">
        <f>COUNTA('P2'!Y9:Y2000)</f>
        <v>625</v>
      </c>
      <c r="O6" s="102">
        <f t="shared" si="0"/>
        <v>3829</v>
      </c>
    </row>
    <row r="7" spans="1:16">
      <c r="A7" s="13"/>
      <c r="B7" s="135">
        <v>4</v>
      </c>
      <c r="C7" s="126">
        <f>COUNTIF('P3'!T9:T2000,"data")</f>
        <v>24</v>
      </c>
      <c r="D7" s="126">
        <f>COUNTIF('P3'!T9:T2000,"horas")</f>
        <v>151</v>
      </c>
      <c r="E7" s="126">
        <f>COUNTIF('P3'!T9:T2000,"bateria")</f>
        <v>142</v>
      </c>
      <c r="F7" s="126">
        <f>COUNTIF('P3'!T9:T2000,"calculadora")</f>
        <v>57</v>
      </c>
      <c r="G7" s="126">
        <f>COUNTIF('P3'!T9:T2000,"alarme")</f>
        <v>73</v>
      </c>
      <c r="H7" s="126">
        <f>COUNTIF('P3'!T9:T2000,"adicionou contacto")</f>
        <v>40</v>
      </c>
      <c r="I7" s="126">
        <f>COUNTIF('P3'!T9:T2000,"apagou contacto")</f>
        <v>20</v>
      </c>
      <c r="J7" s="127">
        <f>COUNTIF('P3'!T9:T2000,"procurou contacto")</f>
        <v>1057</v>
      </c>
      <c r="K7" s="127">
        <f>COUNTIF('P3'!K9:K2000,"Falou")</f>
        <v>134</v>
      </c>
      <c r="L7" s="127">
        <f>COUNTIF('P3'!E9:E2000,"Falou")</f>
        <v>83</v>
      </c>
      <c r="M7" s="127">
        <f>COUNTA('P3'!V9:V2000)</f>
        <v>262</v>
      </c>
      <c r="N7" s="127">
        <f>COUNTA('P3'!Y9:Y2000)</f>
        <v>145</v>
      </c>
      <c r="O7" s="102">
        <f t="shared" si="0"/>
        <v>2188</v>
      </c>
    </row>
    <row r="8" spans="1:16">
      <c r="A8" s="13"/>
      <c r="B8" s="135">
        <v>5</v>
      </c>
      <c r="C8" s="126">
        <f>COUNTIF('P5'!T9:T2000,"data")</f>
        <v>13</v>
      </c>
      <c r="D8" s="126">
        <f>COUNTIF('P5'!T9:T2000,"horas")</f>
        <v>19</v>
      </c>
      <c r="E8" s="126">
        <f>COUNTIF('P5'!T9:T2000,"bateria")</f>
        <v>89</v>
      </c>
      <c r="F8" s="126">
        <f>COUNTIF('P5'!T9:T2000,"calculadora")</f>
        <v>9</v>
      </c>
      <c r="G8" s="126">
        <f>COUNTIF('P5'!T9:T2000,"alarme")</f>
        <v>3</v>
      </c>
      <c r="H8" s="126">
        <f>COUNTIF('P5'!T9:T2000,"adicionou contacto")</f>
        <v>14</v>
      </c>
      <c r="I8" s="126">
        <f>COUNTIF('P5'!T9:T2000,"apagou contacto")</f>
        <v>3</v>
      </c>
      <c r="J8" s="127">
        <f>COUNTIF('P5'!T9:T2000,"procurou contacto")</f>
        <v>767</v>
      </c>
      <c r="K8" s="127">
        <f>COUNTIF('P5'!K9:K2000,"Falou")</f>
        <v>105</v>
      </c>
      <c r="L8" s="127">
        <f>COUNTIF('P5'!E9:E2000,"Falou")</f>
        <v>36</v>
      </c>
      <c r="M8" s="127">
        <f>COUNTA('P5'!V9:V2000)</f>
        <v>37</v>
      </c>
      <c r="N8" s="127">
        <f>COUNTA('P5'!Y9:Y2000)</f>
        <v>14</v>
      </c>
      <c r="O8" s="102">
        <f t="shared" si="0"/>
        <v>1109</v>
      </c>
    </row>
    <row r="9" spans="1:16">
      <c r="A9" s="13"/>
      <c r="B9" s="135" t="s">
        <v>127</v>
      </c>
      <c r="C9" s="126">
        <f t="shared" ref="C9:N9" si="1">SUM(C4:C8)</f>
        <v>59</v>
      </c>
      <c r="D9" s="126">
        <f t="shared" si="1"/>
        <v>731</v>
      </c>
      <c r="E9" s="126">
        <f t="shared" si="1"/>
        <v>551</v>
      </c>
      <c r="F9" s="126">
        <f t="shared" si="1"/>
        <v>234</v>
      </c>
      <c r="G9" s="126">
        <f t="shared" si="1"/>
        <v>129</v>
      </c>
      <c r="H9" s="126">
        <f t="shared" si="1"/>
        <v>133</v>
      </c>
      <c r="I9" s="126">
        <f t="shared" si="1"/>
        <v>26</v>
      </c>
      <c r="J9" s="127">
        <f t="shared" si="1"/>
        <v>3648</v>
      </c>
      <c r="K9" s="127">
        <f t="shared" si="1"/>
        <v>772</v>
      </c>
      <c r="L9" s="127">
        <f t="shared" si="1"/>
        <v>672</v>
      </c>
      <c r="M9" s="127">
        <f t="shared" si="1"/>
        <v>1789</v>
      </c>
      <c r="N9" s="127">
        <f t="shared" si="1"/>
        <v>1166</v>
      </c>
      <c r="O9" s="102">
        <f>SUM(C9:J9:K9,N9)</f>
        <v>7449</v>
      </c>
    </row>
    <row r="10" spans="1:16" s="124" customFormat="1" ht="15" thickBot="1">
      <c r="A10" s="138"/>
      <c r="B10" s="137" t="s">
        <v>91</v>
      </c>
      <c r="C10" s="128">
        <f>C9/O9*100</f>
        <v>0.79205262451335756</v>
      </c>
      <c r="D10" s="128">
        <f>D9/O9*100</f>
        <v>9.813397771512955</v>
      </c>
      <c r="E10" s="128">
        <f>E9/O9*100</f>
        <v>7.3969660357094913</v>
      </c>
      <c r="F10" s="128">
        <f>F9/O9*100</f>
        <v>3.1413612565445024</v>
      </c>
      <c r="G10" s="128">
        <f>G9/O9*100</f>
        <v>1.7317760773258157</v>
      </c>
      <c r="H10" s="128">
        <f>H9/O9*100</f>
        <v>1.7854745603436701</v>
      </c>
      <c r="I10" s="128">
        <f>I9/O9*100</f>
        <v>0.34904013961605584</v>
      </c>
      <c r="J10" s="129">
        <f>J9/O9*100</f>
        <v>48.973016512283529</v>
      </c>
      <c r="K10" s="129">
        <f>K9/O9*100</f>
        <v>10.363807222445965</v>
      </c>
      <c r="L10" s="129">
        <f>L9/O9*100</f>
        <v>9.0213451469995967</v>
      </c>
      <c r="M10" s="129">
        <f>M9/O9*100</f>
        <v>24.016646529735535</v>
      </c>
      <c r="N10" s="129">
        <f>N9/O9*100</f>
        <v>15.653107799704657</v>
      </c>
      <c r="O10" s="140"/>
      <c r="P10" s="138"/>
    </row>
    <row r="16" spans="1:16">
      <c r="J16" s="141"/>
    </row>
  </sheetData>
  <mergeCells count="1">
    <mergeCell ref="B2:D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1454"/>
  <sheetViews>
    <sheetView zoomScale="90" zoomScaleNormal="90" workbookViewId="0">
      <selection activeCell="B1" sqref="B1:E1"/>
    </sheetView>
  </sheetViews>
  <sheetFormatPr defaultRowHeight="14.4"/>
  <cols>
    <col min="2" max="2" width="11.33203125" bestFit="1" customWidth="1"/>
    <col min="3" max="3" width="8.6640625" bestFit="1" customWidth="1"/>
    <col min="4" max="4" width="10.88671875" bestFit="1" customWidth="1"/>
    <col min="5" max="5" width="9.88671875" bestFit="1" customWidth="1"/>
    <col min="8" max="8" width="11.33203125" bestFit="1" customWidth="1"/>
    <col min="9" max="9" width="8.6640625" bestFit="1" customWidth="1"/>
    <col min="10" max="10" width="10.88671875" bestFit="1" customWidth="1"/>
    <col min="11" max="11" width="9.88671875" bestFit="1" customWidth="1"/>
    <col min="18" max="18" width="11.33203125" bestFit="1" customWidth="1"/>
    <col min="19" max="19" width="10.109375" bestFit="1" customWidth="1"/>
    <col min="20" max="20" width="18.33203125" bestFit="1" customWidth="1"/>
    <col min="22" max="22" width="11.33203125" bestFit="1" customWidth="1"/>
    <col min="25" max="25" width="11.33203125" bestFit="1" customWidth="1"/>
    <col min="26" max="26" width="8.6640625" bestFit="1" customWidth="1"/>
  </cols>
  <sheetData>
    <row r="1" spans="2:26" ht="21">
      <c r="B1" s="67"/>
      <c r="C1" s="67"/>
      <c r="D1" s="67"/>
      <c r="E1" s="67"/>
      <c r="F1" s="2"/>
    </row>
    <row r="2" spans="2:26" ht="15.6">
      <c r="B2" s="1"/>
      <c r="C2" s="1"/>
      <c r="D2" s="1"/>
      <c r="E2" s="1"/>
      <c r="F2" s="2"/>
    </row>
    <row r="3" spans="2:26" ht="15.6">
      <c r="B3" s="68" t="s">
        <v>3</v>
      </c>
      <c r="C3" s="68"/>
      <c r="D3" s="68"/>
      <c r="E3" s="68"/>
      <c r="F3" s="1"/>
      <c r="H3" s="69" t="s">
        <v>7</v>
      </c>
      <c r="I3" s="69"/>
      <c r="J3" s="69"/>
      <c r="K3" s="69"/>
      <c r="L3" s="69"/>
      <c r="M3" s="69"/>
      <c r="N3" s="69"/>
      <c r="O3" s="69"/>
      <c r="P3" s="69"/>
      <c r="R3" s="70" t="s">
        <v>63</v>
      </c>
      <c r="S3" s="70"/>
      <c r="T3" s="70"/>
      <c r="V3" s="71" t="s">
        <v>92</v>
      </c>
      <c r="W3" s="71"/>
      <c r="Y3" s="66" t="s">
        <v>93</v>
      </c>
      <c r="Z3" s="66"/>
    </row>
    <row r="4" spans="2:26" ht="15.6">
      <c r="B4" s="6" t="s">
        <v>8</v>
      </c>
      <c r="C4" s="6"/>
      <c r="D4" s="7"/>
      <c r="E4" s="7"/>
      <c r="F4" s="1"/>
      <c r="H4" s="8" t="s">
        <v>8</v>
      </c>
      <c r="I4" s="8"/>
      <c r="J4" s="9"/>
      <c r="K4" s="9"/>
      <c r="L4" s="9"/>
      <c r="M4" s="5"/>
      <c r="N4" s="5"/>
      <c r="O4" s="5"/>
      <c r="P4" s="5"/>
      <c r="R4" s="50" t="s">
        <v>70</v>
      </c>
      <c r="S4" s="49" t="s">
        <v>65</v>
      </c>
      <c r="T4" s="48" t="s">
        <v>69</v>
      </c>
      <c r="V4" s="56"/>
      <c r="W4" s="56"/>
      <c r="Y4" s="57"/>
      <c r="Z4" s="57"/>
    </row>
    <row r="5" spans="2:26" ht="15.6">
      <c r="B5" s="4"/>
      <c r="C5" s="4"/>
      <c r="D5" s="4"/>
      <c r="E5" s="4" t="s">
        <v>15</v>
      </c>
      <c r="F5" s="1"/>
      <c r="H5" s="9"/>
      <c r="I5" s="9"/>
      <c r="J5" s="10"/>
      <c r="K5" s="10" t="s">
        <v>15</v>
      </c>
      <c r="L5" s="10"/>
      <c r="M5" s="5"/>
      <c r="N5" s="5"/>
      <c r="O5" s="5"/>
      <c r="P5" s="5"/>
      <c r="R5" s="49"/>
      <c r="S5" s="49" t="s">
        <v>66</v>
      </c>
      <c r="T5" s="48"/>
      <c r="V5" s="56"/>
      <c r="W5" s="56"/>
      <c r="Y5" s="57"/>
      <c r="Z5" s="57"/>
    </row>
    <row r="6" spans="2:26" ht="15.6">
      <c r="B6" s="4"/>
      <c r="C6" s="4"/>
      <c r="D6" s="4"/>
      <c r="E6" s="4" t="s">
        <v>16</v>
      </c>
      <c r="F6" s="1"/>
      <c r="H6" s="9"/>
      <c r="I6" s="9"/>
      <c r="J6" s="10"/>
      <c r="K6" s="10" t="s">
        <v>16</v>
      </c>
      <c r="L6" s="10"/>
      <c r="M6" s="5"/>
      <c r="N6" s="5"/>
      <c r="O6" s="5"/>
      <c r="P6" s="5"/>
      <c r="R6" s="49"/>
      <c r="S6" s="49" t="s">
        <v>67</v>
      </c>
      <c r="T6" s="48"/>
      <c r="V6" s="56"/>
      <c r="W6" s="56"/>
      <c r="Y6" s="57"/>
      <c r="Z6" s="57"/>
    </row>
    <row r="7" spans="2:26" ht="15.6">
      <c r="B7" s="3"/>
      <c r="C7" s="3"/>
      <c r="D7" s="3"/>
      <c r="E7" s="3"/>
      <c r="F7" s="1"/>
      <c r="H7" s="5"/>
      <c r="I7" s="5"/>
      <c r="J7" s="5"/>
      <c r="K7" s="5"/>
      <c r="L7" s="5"/>
      <c r="M7" s="5"/>
      <c r="N7" s="5"/>
      <c r="O7" s="5"/>
      <c r="P7" s="5"/>
      <c r="R7" s="49"/>
      <c r="S7" s="49" t="s">
        <v>68</v>
      </c>
      <c r="T7" s="48"/>
      <c r="V7" s="56"/>
      <c r="W7" s="56"/>
      <c r="Y7" s="57"/>
      <c r="Z7" s="57"/>
    </row>
    <row r="8" spans="2:26">
      <c r="B8" t="s">
        <v>4</v>
      </c>
      <c r="C8" t="s">
        <v>17</v>
      </c>
      <c r="D8" t="s">
        <v>11</v>
      </c>
      <c r="E8" t="s">
        <v>5</v>
      </c>
      <c r="H8" t="s">
        <v>4</v>
      </c>
      <c r="I8" t="s">
        <v>17</v>
      </c>
      <c r="J8" t="s">
        <v>11</v>
      </c>
      <c r="K8" t="s">
        <v>5</v>
      </c>
      <c r="L8" t="s">
        <v>0</v>
      </c>
      <c r="M8" s="11" t="s">
        <v>6</v>
      </c>
      <c r="N8" s="13" t="s">
        <v>2</v>
      </c>
      <c r="O8" s="13" t="s">
        <v>1</v>
      </c>
      <c r="P8" s="12" t="s">
        <v>13</v>
      </c>
      <c r="R8" s="46">
        <v>39785</v>
      </c>
      <c r="S8" s="47">
        <v>0.46863425925925922</v>
      </c>
      <c r="T8" t="s">
        <v>73</v>
      </c>
      <c r="V8" t="s">
        <v>4</v>
      </c>
      <c r="W8" t="s">
        <v>17</v>
      </c>
      <c r="Y8" t="s">
        <v>4</v>
      </c>
      <c r="Z8" t="s">
        <v>17</v>
      </c>
    </row>
    <row r="9" spans="2:26">
      <c r="B9" s="16">
        <v>39793</v>
      </c>
      <c r="C9" s="17">
        <v>0.87613425925925925</v>
      </c>
      <c r="D9">
        <v>30</v>
      </c>
      <c r="E9" t="s">
        <v>16</v>
      </c>
      <c r="H9" s="16">
        <v>39785</v>
      </c>
      <c r="I9" s="17">
        <v>0.61725694444444446</v>
      </c>
      <c r="J9">
        <v>52</v>
      </c>
      <c r="M9" s="11"/>
      <c r="N9" s="13" t="s">
        <v>12</v>
      </c>
      <c r="O9" s="13"/>
      <c r="P9" s="12"/>
      <c r="R9" s="46">
        <v>39785</v>
      </c>
      <c r="S9" s="47">
        <v>0.6115856481481482</v>
      </c>
      <c r="T9" t="s">
        <v>73</v>
      </c>
      <c r="V9" s="46">
        <v>39791</v>
      </c>
      <c r="W9" s="47">
        <v>0.76811342592592602</v>
      </c>
      <c r="Y9" s="46">
        <v>39785</v>
      </c>
      <c r="Z9" s="61">
        <v>0.7321643518518518</v>
      </c>
    </row>
    <row r="10" spans="2:26">
      <c r="B10" s="16">
        <v>39793</v>
      </c>
      <c r="C10" s="17">
        <v>0.88877314814814812</v>
      </c>
      <c r="D10">
        <v>30</v>
      </c>
      <c r="E10" t="s">
        <v>16</v>
      </c>
      <c r="H10" s="16">
        <v>39785</v>
      </c>
      <c r="I10" s="17">
        <v>0.63756944444444441</v>
      </c>
      <c r="J10">
        <v>11</v>
      </c>
      <c r="M10" s="11"/>
      <c r="N10" s="13" t="s">
        <v>12</v>
      </c>
      <c r="O10" s="13"/>
      <c r="P10" s="12"/>
      <c r="R10" s="46">
        <v>39785</v>
      </c>
      <c r="S10" s="47">
        <v>0.84959490740740751</v>
      </c>
      <c r="T10" t="s">
        <v>73</v>
      </c>
      <c r="V10" s="46">
        <v>39791</v>
      </c>
      <c r="W10" s="47">
        <v>0.88703703703703696</v>
      </c>
      <c r="Y10" s="46">
        <v>39785</v>
      </c>
      <c r="Z10" s="47">
        <v>0.73325231481481479</v>
      </c>
    </row>
    <row r="11" spans="2:26">
      <c r="B11" s="16">
        <v>39793</v>
      </c>
      <c r="C11" s="17">
        <v>0.88921296296296293</v>
      </c>
      <c r="D11">
        <v>30</v>
      </c>
      <c r="E11" t="s">
        <v>16</v>
      </c>
      <c r="H11" s="16">
        <v>39785</v>
      </c>
      <c r="I11" s="17">
        <v>0.63812499999999994</v>
      </c>
      <c r="J11">
        <v>11</v>
      </c>
      <c r="M11" s="11"/>
      <c r="N11" s="14" t="s">
        <v>12</v>
      </c>
      <c r="O11" s="13"/>
      <c r="P11" s="12"/>
      <c r="R11" s="46">
        <v>39785</v>
      </c>
      <c r="S11" s="47">
        <v>0.90653935185185175</v>
      </c>
      <c r="T11" t="s">
        <v>73</v>
      </c>
      <c r="V11" s="46">
        <v>39791</v>
      </c>
      <c r="W11" s="47">
        <v>0.91675925925925927</v>
      </c>
      <c r="Y11" s="46">
        <v>39785</v>
      </c>
      <c r="Z11" s="47">
        <v>0.77376157407407409</v>
      </c>
    </row>
    <row r="12" spans="2:26">
      <c r="B12" s="16">
        <v>39794</v>
      </c>
      <c r="C12" s="17">
        <v>0.2829976851851852</v>
      </c>
      <c r="D12">
        <v>70</v>
      </c>
      <c r="E12" t="s">
        <v>15</v>
      </c>
      <c r="H12" s="16">
        <v>39785</v>
      </c>
      <c r="I12" s="17">
        <v>0.6388773148148148</v>
      </c>
      <c r="J12">
        <v>47</v>
      </c>
      <c r="M12" s="11"/>
      <c r="N12" s="14" t="s">
        <v>12</v>
      </c>
      <c r="O12" s="13"/>
      <c r="P12" s="12"/>
      <c r="R12" s="46">
        <v>39786</v>
      </c>
      <c r="S12" s="47">
        <v>0.63262731481481482</v>
      </c>
      <c r="T12" t="s">
        <v>73</v>
      </c>
      <c r="V12" s="46">
        <v>39792</v>
      </c>
      <c r="W12" s="47">
        <v>0.46418981481481486</v>
      </c>
      <c r="Y12" s="46">
        <v>39785</v>
      </c>
      <c r="Z12" s="47">
        <v>0.77612268518518512</v>
      </c>
    </row>
    <row r="13" spans="2:26">
      <c r="B13" s="16">
        <v>39794</v>
      </c>
      <c r="C13" s="17">
        <v>0.73262731481481491</v>
      </c>
      <c r="D13">
        <v>9</v>
      </c>
      <c r="E13" t="s">
        <v>16</v>
      </c>
      <c r="H13" s="16">
        <v>39785</v>
      </c>
      <c r="I13" s="17">
        <v>0.64891203703703704</v>
      </c>
      <c r="J13" t="s">
        <v>14</v>
      </c>
      <c r="M13" s="11"/>
      <c r="N13" s="13"/>
      <c r="O13" s="13"/>
      <c r="P13" s="12"/>
      <c r="R13" s="46">
        <v>39786</v>
      </c>
      <c r="S13" s="47">
        <v>0.63556712962962958</v>
      </c>
      <c r="T13" t="s">
        <v>71</v>
      </c>
      <c r="V13" s="46">
        <v>39792</v>
      </c>
      <c r="W13" s="47">
        <v>0.7663888888888889</v>
      </c>
      <c r="Y13" s="46">
        <v>39785</v>
      </c>
      <c r="Z13" s="47">
        <v>0.7974768518518518</v>
      </c>
    </row>
    <row r="14" spans="2:26">
      <c r="B14" s="16">
        <v>39794</v>
      </c>
      <c r="C14" s="17">
        <v>0.73315972222222225</v>
      </c>
      <c r="D14">
        <v>32</v>
      </c>
      <c r="E14" t="s">
        <v>16</v>
      </c>
      <c r="H14" s="16">
        <v>39785</v>
      </c>
      <c r="I14" s="17">
        <v>0.70791666666666664</v>
      </c>
      <c r="J14">
        <v>12</v>
      </c>
      <c r="M14" s="11"/>
      <c r="N14" s="14" t="s">
        <v>12</v>
      </c>
      <c r="O14" s="13"/>
      <c r="P14" s="12"/>
      <c r="R14" s="46">
        <v>39786</v>
      </c>
      <c r="S14" s="47">
        <v>0.63598379629629631</v>
      </c>
      <c r="T14" t="s">
        <v>73</v>
      </c>
      <c r="V14" s="46">
        <v>39792</v>
      </c>
      <c r="W14" s="47">
        <v>0.86878472222222225</v>
      </c>
      <c r="Y14" s="46">
        <v>39785</v>
      </c>
      <c r="Z14" s="47">
        <v>0.80368055555555562</v>
      </c>
    </row>
    <row r="15" spans="2:26">
      <c r="B15" s="16">
        <v>39794</v>
      </c>
      <c r="C15" s="17">
        <v>0.7353587962962963</v>
      </c>
      <c r="D15">
        <v>179</v>
      </c>
      <c r="E15" t="s">
        <v>15</v>
      </c>
      <c r="H15" s="16">
        <v>39785</v>
      </c>
      <c r="I15" s="17">
        <v>0.70979166666666671</v>
      </c>
      <c r="J15">
        <v>52</v>
      </c>
      <c r="M15" s="11"/>
      <c r="N15" s="14" t="s">
        <v>12</v>
      </c>
      <c r="O15" s="13"/>
      <c r="P15" s="12"/>
      <c r="R15" s="46">
        <v>39786</v>
      </c>
      <c r="S15" s="47">
        <v>0.63739583333333327</v>
      </c>
      <c r="T15" t="s">
        <v>71</v>
      </c>
      <c r="V15" s="46">
        <v>39792</v>
      </c>
      <c r="W15" s="47">
        <v>0.9024537037037037</v>
      </c>
      <c r="Y15" s="46">
        <v>39785</v>
      </c>
      <c r="Z15" s="47">
        <v>0.81975694444444447</v>
      </c>
    </row>
    <row r="16" spans="2:26">
      <c r="B16" s="16">
        <v>39794</v>
      </c>
      <c r="C16" s="17">
        <v>0.8528472222222222</v>
      </c>
      <c r="D16">
        <v>11</v>
      </c>
      <c r="E16" t="s">
        <v>15</v>
      </c>
      <c r="H16" s="16">
        <v>39785</v>
      </c>
      <c r="I16" s="17">
        <v>0.73843749999999997</v>
      </c>
      <c r="J16">
        <v>29</v>
      </c>
      <c r="M16" s="11"/>
      <c r="N16" s="14" t="s">
        <v>12</v>
      </c>
      <c r="O16" s="13"/>
      <c r="P16" s="12"/>
      <c r="R16" s="46">
        <v>39786</v>
      </c>
      <c r="S16" s="47">
        <v>0.63921296296296293</v>
      </c>
      <c r="T16" t="s">
        <v>71</v>
      </c>
      <c r="V16" s="46">
        <v>39792</v>
      </c>
      <c r="W16" s="47">
        <v>0.40583333333333332</v>
      </c>
      <c r="Y16" s="46">
        <v>39785</v>
      </c>
      <c r="Z16" s="47">
        <v>0.82092592592592595</v>
      </c>
    </row>
    <row r="17" spans="2:26">
      <c r="B17" s="16">
        <v>39794</v>
      </c>
      <c r="C17" s="17">
        <v>0.85334490740740743</v>
      </c>
      <c r="D17">
        <v>190</v>
      </c>
      <c r="E17" t="s">
        <v>15</v>
      </c>
      <c r="H17" s="16">
        <v>39785</v>
      </c>
      <c r="I17" s="17">
        <v>0.74157407407407405</v>
      </c>
      <c r="J17">
        <v>40</v>
      </c>
      <c r="M17" s="11"/>
      <c r="N17" s="14" t="s">
        <v>12</v>
      </c>
      <c r="O17" s="13"/>
      <c r="P17" s="12"/>
      <c r="R17" s="46">
        <v>39786</v>
      </c>
      <c r="S17" s="47">
        <v>0.63949074074074075</v>
      </c>
      <c r="T17" t="s">
        <v>73</v>
      </c>
      <c r="V17" s="46">
        <v>39792</v>
      </c>
      <c r="W17" s="47">
        <v>0.41908564814814814</v>
      </c>
      <c r="Y17" s="46">
        <v>39785</v>
      </c>
      <c r="Z17" s="47">
        <v>0.82348379629629631</v>
      </c>
    </row>
    <row r="18" spans="2:26">
      <c r="B18" s="16">
        <v>39795</v>
      </c>
      <c r="C18" s="17">
        <v>3.4953703703703705E-3</v>
      </c>
      <c r="D18">
        <v>33</v>
      </c>
      <c r="E18" t="s">
        <v>15</v>
      </c>
      <c r="H18" s="16">
        <v>39785</v>
      </c>
      <c r="I18" s="17">
        <v>0.80591435185185178</v>
      </c>
      <c r="J18">
        <v>20</v>
      </c>
      <c r="M18" s="11"/>
      <c r="N18" s="14" t="s">
        <v>12</v>
      </c>
      <c r="O18" s="13"/>
      <c r="P18" s="12"/>
      <c r="R18" s="46">
        <v>39786</v>
      </c>
      <c r="S18" s="47">
        <v>0.63959490740740743</v>
      </c>
      <c r="T18" t="s">
        <v>73</v>
      </c>
      <c r="V18" s="46">
        <v>39792</v>
      </c>
      <c r="W18" s="47">
        <v>0.43177083333333338</v>
      </c>
      <c r="Y18" s="46">
        <v>39785</v>
      </c>
      <c r="Z18" s="47">
        <v>0.84687500000000004</v>
      </c>
    </row>
    <row r="19" spans="2:26">
      <c r="B19" s="16">
        <v>39795</v>
      </c>
      <c r="C19" s="17">
        <v>0.32149305555555557</v>
      </c>
      <c r="D19">
        <v>31</v>
      </c>
      <c r="E19" t="s">
        <v>16</v>
      </c>
      <c r="H19" s="16">
        <v>39785</v>
      </c>
      <c r="I19" s="17">
        <v>0.80671296296296291</v>
      </c>
      <c r="J19">
        <v>28</v>
      </c>
      <c r="M19" s="11"/>
      <c r="N19" s="14" t="s">
        <v>12</v>
      </c>
      <c r="O19" s="13"/>
      <c r="P19" s="12"/>
      <c r="R19" s="46">
        <v>39786</v>
      </c>
      <c r="S19" s="47">
        <v>0.63984953703703706</v>
      </c>
      <c r="T19" t="s">
        <v>73</v>
      </c>
      <c r="V19" s="46">
        <v>39792</v>
      </c>
      <c r="W19" s="47">
        <v>0.43723379629629627</v>
      </c>
      <c r="Y19" s="46">
        <v>39785</v>
      </c>
      <c r="Z19" s="47">
        <v>0.94534722222222223</v>
      </c>
    </row>
    <row r="20" spans="2:26">
      <c r="B20" s="16">
        <v>39795</v>
      </c>
      <c r="C20" s="17">
        <v>0.3480787037037037</v>
      </c>
      <c r="D20">
        <v>60</v>
      </c>
      <c r="E20" t="s">
        <v>15</v>
      </c>
      <c r="H20" s="16">
        <v>39785</v>
      </c>
      <c r="I20" s="17">
        <v>0.8075</v>
      </c>
      <c r="J20">
        <v>39</v>
      </c>
      <c r="M20" s="11"/>
      <c r="N20" s="14" t="s">
        <v>12</v>
      </c>
      <c r="O20" s="13"/>
      <c r="P20" s="12"/>
      <c r="R20" s="46">
        <v>39786</v>
      </c>
      <c r="S20" s="47">
        <v>0.6404050925925926</v>
      </c>
      <c r="T20" t="s">
        <v>73</v>
      </c>
      <c r="V20" s="46">
        <v>39792</v>
      </c>
      <c r="W20" s="47">
        <v>0.26990740740740743</v>
      </c>
      <c r="Y20" s="46">
        <v>39785</v>
      </c>
      <c r="Z20" s="47">
        <v>0.9534259259259259</v>
      </c>
    </row>
    <row r="21" spans="2:26">
      <c r="B21" s="16">
        <v>39795</v>
      </c>
      <c r="C21" s="17">
        <v>0.37421296296296297</v>
      </c>
      <c r="D21">
        <v>306</v>
      </c>
      <c r="E21" t="s">
        <v>15</v>
      </c>
      <c r="H21" s="16">
        <v>39785</v>
      </c>
      <c r="I21" s="17">
        <v>0.80850694444444438</v>
      </c>
      <c r="J21">
        <v>32</v>
      </c>
      <c r="M21" s="11"/>
      <c r="N21" s="14" t="s">
        <v>12</v>
      </c>
      <c r="O21" s="13"/>
      <c r="P21" s="12"/>
      <c r="R21" s="46">
        <v>39786</v>
      </c>
      <c r="S21" s="47">
        <v>0.64057870370370373</v>
      </c>
      <c r="T21" t="s">
        <v>72</v>
      </c>
      <c r="V21" s="46">
        <v>39792</v>
      </c>
      <c r="W21" s="47">
        <v>0.27038194444444447</v>
      </c>
      <c r="Y21" s="46">
        <v>39785</v>
      </c>
      <c r="Z21" s="47">
        <v>0.95704861111111106</v>
      </c>
    </row>
    <row r="22" spans="2:26">
      <c r="B22" s="16">
        <v>39795</v>
      </c>
      <c r="C22" s="17">
        <v>0.41136574074074073</v>
      </c>
      <c r="D22">
        <v>32</v>
      </c>
      <c r="E22" t="s">
        <v>16</v>
      </c>
      <c r="H22" s="16">
        <v>39785</v>
      </c>
      <c r="I22" s="17">
        <v>0.81032407407407403</v>
      </c>
      <c r="J22">
        <v>42</v>
      </c>
      <c r="M22" s="11"/>
      <c r="N22" s="14" t="s">
        <v>12</v>
      </c>
      <c r="O22" s="13"/>
      <c r="P22" s="12"/>
      <c r="R22" s="46">
        <v>39786</v>
      </c>
      <c r="S22" s="47">
        <v>0.64065972222222223</v>
      </c>
      <c r="T22" t="s">
        <v>73</v>
      </c>
      <c r="V22" s="46">
        <v>39792</v>
      </c>
      <c r="W22" s="47">
        <v>0.27892361111111114</v>
      </c>
      <c r="Y22" s="46">
        <v>39786</v>
      </c>
      <c r="Z22" s="47">
        <v>0.27487268518518521</v>
      </c>
    </row>
    <row r="23" spans="2:26">
      <c r="B23" s="16">
        <v>39795</v>
      </c>
      <c r="C23" s="17">
        <v>0.41442129629629632</v>
      </c>
      <c r="D23">
        <v>31</v>
      </c>
      <c r="E23" t="s">
        <v>16</v>
      </c>
      <c r="H23" s="16">
        <v>39785</v>
      </c>
      <c r="I23" s="17">
        <v>0.81123842592592599</v>
      </c>
      <c r="J23">
        <v>34</v>
      </c>
      <c r="M23" s="11"/>
      <c r="N23" s="14" t="s">
        <v>12</v>
      </c>
      <c r="O23" s="13"/>
      <c r="P23" s="12"/>
      <c r="R23" s="46">
        <v>39786</v>
      </c>
      <c r="S23" s="47">
        <v>0.64076388888888891</v>
      </c>
      <c r="T23" t="s">
        <v>73</v>
      </c>
      <c r="V23" s="46">
        <v>39792</v>
      </c>
      <c r="W23" s="47">
        <v>0.2827662037037037</v>
      </c>
      <c r="Y23" s="46">
        <v>39786</v>
      </c>
      <c r="Z23" s="47">
        <v>0.28134259259259259</v>
      </c>
    </row>
    <row r="24" spans="2:26">
      <c r="B24" s="16">
        <v>39795</v>
      </c>
      <c r="C24" s="17">
        <v>0.43379629629629629</v>
      </c>
      <c r="D24">
        <v>32</v>
      </c>
      <c r="E24" t="s">
        <v>16</v>
      </c>
      <c r="H24" s="16">
        <v>39786</v>
      </c>
      <c r="I24" s="17">
        <v>0.38077546296296294</v>
      </c>
      <c r="J24">
        <v>112</v>
      </c>
      <c r="M24" s="11"/>
      <c r="N24" s="14" t="s">
        <v>12</v>
      </c>
      <c r="O24" s="13"/>
      <c r="P24" s="12"/>
      <c r="R24" s="46">
        <v>39786</v>
      </c>
      <c r="S24" s="47">
        <v>0.64107638888888896</v>
      </c>
      <c r="T24" t="s">
        <v>71</v>
      </c>
      <c r="V24" s="46">
        <v>39793</v>
      </c>
      <c r="W24" s="47">
        <v>0.27783564814814815</v>
      </c>
      <c r="Y24" s="46">
        <v>39786</v>
      </c>
      <c r="Z24" s="47">
        <v>0.3024189814814815</v>
      </c>
    </row>
    <row r="25" spans="2:26">
      <c r="B25" s="16">
        <v>39795</v>
      </c>
      <c r="C25" s="17">
        <v>0.46437499999999998</v>
      </c>
      <c r="D25">
        <v>146</v>
      </c>
      <c r="E25" t="s">
        <v>15</v>
      </c>
      <c r="H25" s="16">
        <v>39786</v>
      </c>
      <c r="I25" s="17">
        <v>0.64233796296296297</v>
      </c>
      <c r="J25">
        <v>8</v>
      </c>
      <c r="M25" s="11"/>
      <c r="N25" s="13"/>
      <c r="O25" s="13" t="s">
        <v>12</v>
      </c>
      <c r="P25" s="12"/>
      <c r="R25" s="46">
        <v>39786</v>
      </c>
      <c r="S25" s="47">
        <v>0.64177083333333329</v>
      </c>
      <c r="T25" t="s">
        <v>73</v>
      </c>
      <c r="V25" s="46">
        <v>39793</v>
      </c>
      <c r="W25" s="47">
        <v>0.33976851851851847</v>
      </c>
      <c r="Y25" s="46">
        <v>39786</v>
      </c>
      <c r="Z25" s="47">
        <v>0.43520833333333336</v>
      </c>
    </row>
    <row r="26" spans="2:26">
      <c r="B26" s="16">
        <v>39795</v>
      </c>
      <c r="C26" s="17">
        <v>0.47422453703703704</v>
      </c>
      <c r="D26">
        <v>32</v>
      </c>
      <c r="E26" t="s">
        <v>16</v>
      </c>
      <c r="H26" s="16">
        <v>39786</v>
      </c>
      <c r="I26" s="17">
        <v>0.64348379629629626</v>
      </c>
      <c r="J26">
        <v>7</v>
      </c>
      <c r="M26" s="11"/>
      <c r="N26" s="13"/>
      <c r="O26" s="13" t="s">
        <v>12</v>
      </c>
      <c r="P26" s="12"/>
      <c r="R26" s="46">
        <v>39786</v>
      </c>
      <c r="S26" s="47">
        <v>0.64291666666666669</v>
      </c>
      <c r="T26" t="s">
        <v>73</v>
      </c>
      <c r="V26" s="46">
        <v>39793</v>
      </c>
      <c r="W26" s="47">
        <v>0.39221064814814816</v>
      </c>
      <c r="Y26" s="46">
        <v>39786</v>
      </c>
      <c r="Z26" s="47">
        <v>0.49114583333333334</v>
      </c>
    </row>
    <row r="27" spans="2:26">
      <c r="B27" s="16">
        <v>39795</v>
      </c>
      <c r="C27" s="17">
        <v>0.55393518518518514</v>
      </c>
      <c r="D27">
        <v>149</v>
      </c>
      <c r="E27" t="s">
        <v>15</v>
      </c>
      <c r="H27" s="16">
        <v>39786</v>
      </c>
      <c r="I27" s="17">
        <v>0.64604166666666674</v>
      </c>
      <c r="J27">
        <v>11</v>
      </c>
      <c r="M27" s="11"/>
      <c r="N27" s="13"/>
      <c r="O27" s="13" t="s">
        <v>12</v>
      </c>
      <c r="P27" s="12"/>
      <c r="R27" s="46">
        <v>39786</v>
      </c>
      <c r="S27" s="47">
        <v>0.64364583333333336</v>
      </c>
      <c r="T27" t="s">
        <v>73</v>
      </c>
      <c r="V27" s="46">
        <v>39793</v>
      </c>
      <c r="W27" s="47">
        <v>0.4283912037037037</v>
      </c>
      <c r="Y27" s="46">
        <v>39786</v>
      </c>
      <c r="Z27" s="47">
        <v>0.4924884259259259</v>
      </c>
    </row>
    <row r="28" spans="2:26">
      <c r="B28" s="16">
        <v>39795</v>
      </c>
      <c r="C28" s="17">
        <v>0.60084490740740737</v>
      </c>
      <c r="D28">
        <v>53</v>
      </c>
      <c r="E28" t="s">
        <v>15</v>
      </c>
      <c r="H28" s="16">
        <v>39786</v>
      </c>
      <c r="I28" s="17">
        <v>0.65577546296296296</v>
      </c>
      <c r="J28">
        <v>28</v>
      </c>
      <c r="M28" s="11"/>
      <c r="N28" s="13" t="s">
        <v>12</v>
      </c>
      <c r="O28" s="13"/>
      <c r="P28" s="12"/>
      <c r="R28" s="46">
        <v>39786</v>
      </c>
      <c r="S28" s="47">
        <v>0.64399305555555553</v>
      </c>
      <c r="T28" t="s">
        <v>71</v>
      </c>
      <c r="V28" s="46">
        <v>39793</v>
      </c>
      <c r="W28" s="47">
        <v>0.43215277777777777</v>
      </c>
      <c r="Y28" s="46">
        <v>39786</v>
      </c>
      <c r="Z28" s="47">
        <v>0.65936342592592589</v>
      </c>
    </row>
    <row r="29" spans="2:26">
      <c r="B29" s="16">
        <v>39795</v>
      </c>
      <c r="C29" s="17">
        <v>0.62097222222222226</v>
      </c>
      <c r="D29">
        <v>60</v>
      </c>
      <c r="E29" t="s">
        <v>15</v>
      </c>
      <c r="H29" s="16">
        <v>39786</v>
      </c>
      <c r="I29" s="17">
        <v>0.65642361111111114</v>
      </c>
      <c r="J29">
        <v>24</v>
      </c>
      <c r="M29" s="11"/>
      <c r="N29" s="13" t="s">
        <v>12</v>
      </c>
      <c r="O29" s="13"/>
      <c r="P29" s="12"/>
      <c r="R29" s="46">
        <v>39786</v>
      </c>
      <c r="S29" s="47">
        <v>0.64408564814814817</v>
      </c>
      <c r="T29" t="s">
        <v>73</v>
      </c>
      <c r="V29" s="46">
        <v>39793</v>
      </c>
      <c r="W29" s="47">
        <v>0.4453125</v>
      </c>
      <c r="Y29" s="46">
        <v>39786</v>
      </c>
      <c r="Z29" s="47">
        <v>0.68123842592592598</v>
      </c>
    </row>
    <row r="30" spans="2:26">
      <c r="B30" s="16">
        <v>39795</v>
      </c>
      <c r="C30" s="17">
        <v>0.72251157407407407</v>
      </c>
      <c r="D30">
        <v>457</v>
      </c>
      <c r="E30" t="s">
        <v>15</v>
      </c>
      <c r="H30" s="16">
        <v>39786</v>
      </c>
      <c r="I30" s="17">
        <v>0.78581018518518519</v>
      </c>
      <c r="J30">
        <v>19</v>
      </c>
      <c r="M30" s="11"/>
      <c r="N30" s="13" t="s">
        <v>12</v>
      </c>
      <c r="O30" s="13"/>
      <c r="P30" s="12"/>
      <c r="R30" s="46">
        <v>39786</v>
      </c>
      <c r="S30" s="47">
        <v>0.64423611111111112</v>
      </c>
      <c r="T30" t="s">
        <v>72</v>
      </c>
      <c r="V30" s="46">
        <v>39793</v>
      </c>
      <c r="W30" s="47">
        <v>0.45672453703703703</v>
      </c>
      <c r="Y30" s="46">
        <v>39786</v>
      </c>
      <c r="Z30" s="47">
        <v>0.7478703703703703</v>
      </c>
    </row>
    <row r="31" spans="2:26">
      <c r="B31" s="16">
        <v>39795</v>
      </c>
      <c r="C31" s="17">
        <v>0.72853009259259249</v>
      </c>
      <c r="D31">
        <v>43</v>
      </c>
      <c r="E31" t="s">
        <v>15</v>
      </c>
      <c r="H31" s="16">
        <v>39786</v>
      </c>
      <c r="I31" s="17">
        <v>0.78636574074074073</v>
      </c>
      <c r="J31">
        <v>7</v>
      </c>
      <c r="M31" s="11"/>
      <c r="N31" s="14" t="s">
        <v>12</v>
      </c>
      <c r="O31" s="13"/>
      <c r="P31" s="12"/>
      <c r="R31" s="46">
        <v>39786</v>
      </c>
      <c r="S31" s="47">
        <v>0.64490740740740737</v>
      </c>
      <c r="T31" t="s">
        <v>71</v>
      </c>
      <c r="V31" s="46">
        <v>39793</v>
      </c>
      <c r="W31" s="47">
        <v>0.71491898148148147</v>
      </c>
      <c r="Y31" s="46">
        <v>39787</v>
      </c>
      <c r="Z31" s="47">
        <v>0.57017361111111109</v>
      </c>
    </row>
    <row r="32" spans="2:26">
      <c r="B32" s="16">
        <v>39795</v>
      </c>
      <c r="C32" s="17">
        <v>0.86004629629629636</v>
      </c>
      <c r="D32">
        <v>150</v>
      </c>
      <c r="E32" t="s">
        <v>15</v>
      </c>
      <c r="H32" s="16">
        <v>39786</v>
      </c>
      <c r="I32" s="17">
        <v>0.7895833333333333</v>
      </c>
      <c r="J32">
        <v>11</v>
      </c>
      <c r="M32" s="11"/>
      <c r="N32" s="14" t="s">
        <v>12</v>
      </c>
      <c r="O32" s="13"/>
      <c r="P32" s="12"/>
      <c r="R32" s="46">
        <v>39786</v>
      </c>
      <c r="S32" s="47">
        <v>0.64501157407407406</v>
      </c>
      <c r="T32" t="s">
        <v>73</v>
      </c>
      <c r="V32" s="46">
        <v>39793</v>
      </c>
      <c r="W32" s="47">
        <v>0.72309027777777779</v>
      </c>
      <c r="Y32" s="46">
        <v>39787</v>
      </c>
      <c r="Z32" s="47">
        <v>0.58982638888888894</v>
      </c>
    </row>
    <row r="33" spans="2:26">
      <c r="B33" s="16">
        <v>39796</v>
      </c>
      <c r="C33" s="17">
        <v>0.39283564814814814</v>
      </c>
      <c r="D33">
        <v>151</v>
      </c>
      <c r="E33" t="s">
        <v>15</v>
      </c>
      <c r="H33" s="16">
        <v>39786</v>
      </c>
      <c r="I33" s="17">
        <v>0.96098379629629627</v>
      </c>
      <c r="J33">
        <v>10</v>
      </c>
      <c r="M33" s="11"/>
      <c r="N33" s="14" t="s">
        <v>12</v>
      </c>
      <c r="O33" s="13"/>
      <c r="P33" s="12"/>
      <c r="R33" s="46">
        <v>39786</v>
      </c>
      <c r="S33" s="47">
        <v>0.64555555555555555</v>
      </c>
      <c r="T33" t="s">
        <v>73</v>
      </c>
      <c r="V33" s="46">
        <v>39794</v>
      </c>
      <c r="W33" s="47">
        <v>0.7516087962962964</v>
      </c>
      <c r="Y33" s="46">
        <v>39787</v>
      </c>
      <c r="Z33" s="47">
        <v>0.59490740740740744</v>
      </c>
    </row>
    <row r="34" spans="2:26">
      <c r="B34" s="16">
        <v>39796</v>
      </c>
      <c r="C34" s="17">
        <v>0.41628472222222218</v>
      </c>
      <c r="D34">
        <v>2</v>
      </c>
      <c r="E34" t="s">
        <v>16</v>
      </c>
      <c r="H34" s="16">
        <v>39786</v>
      </c>
      <c r="I34" s="17">
        <v>0.96214120370370371</v>
      </c>
      <c r="J34">
        <v>18</v>
      </c>
      <c r="M34" s="11"/>
      <c r="N34" s="14" t="s">
        <v>12</v>
      </c>
      <c r="O34" s="13"/>
      <c r="P34" s="12"/>
      <c r="R34" s="46">
        <v>39786</v>
      </c>
      <c r="S34" s="47">
        <v>0.67454861111111108</v>
      </c>
      <c r="T34" t="s">
        <v>73</v>
      </c>
      <c r="V34" s="46">
        <v>39794</v>
      </c>
      <c r="W34" s="47">
        <v>0.90793981481481489</v>
      </c>
      <c r="Y34" s="46">
        <v>39787</v>
      </c>
      <c r="Z34" s="47">
        <v>0.614375</v>
      </c>
    </row>
    <row r="35" spans="2:26">
      <c r="B35" s="16">
        <v>39796</v>
      </c>
      <c r="C35" s="17">
        <v>0.41706018518518517</v>
      </c>
      <c r="D35">
        <v>30</v>
      </c>
      <c r="E35" t="s">
        <v>16</v>
      </c>
      <c r="H35" s="16">
        <v>39787</v>
      </c>
      <c r="I35" s="17">
        <v>0.20003472222222221</v>
      </c>
      <c r="J35">
        <v>9</v>
      </c>
      <c r="M35" s="11"/>
      <c r="N35" s="14" t="s">
        <v>12</v>
      </c>
      <c r="O35" s="13"/>
      <c r="P35" s="12"/>
      <c r="R35" s="46">
        <v>39786</v>
      </c>
      <c r="S35" s="47">
        <v>0.67482638888888891</v>
      </c>
      <c r="T35" t="s">
        <v>73</v>
      </c>
      <c r="V35" s="46">
        <v>39794</v>
      </c>
      <c r="W35" s="47">
        <v>0.45231481481481484</v>
      </c>
      <c r="Y35" s="46">
        <v>39787</v>
      </c>
      <c r="Z35" s="47">
        <v>0.68292824074074077</v>
      </c>
    </row>
    <row r="36" spans="2:26">
      <c r="B36" s="16">
        <v>39796</v>
      </c>
      <c r="C36" s="17">
        <v>0.4180787037037037</v>
      </c>
      <c r="D36">
        <v>24</v>
      </c>
      <c r="E36" t="s">
        <v>16</v>
      </c>
      <c r="H36" s="16">
        <v>39787</v>
      </c>
      <c r="I36" s="17">
        <v>0.20048611111111111</v>
      </c>
      <c r="J36">
        <v>11</v>
      </c>
      <c r="M36" s="11"/>
      <c r="N36" s="14" t="s">
        <v>12</v>
      </c>
      <c r="O36" s="13"/>
      <c r="P36" s="12"/>
      <c r="R36" s="46">
        <v>39786</v>
      </c>
      <c r="S36" s="47">
        <v>0.68563657407407408</v>
      </c>
      <c r="T36" t="s">
        <v>73</v>
      </c>
      <c r="V36" s="46">
        <v>39795</v>
      </c>
      <c r="W36" s="47">
        <v>0.51880787037037035</v>
      </c>
      <c r="Y36" s="46">
        <v>39787</v>
      </c>
      <c r="Z36" s="47">
        <v>0.69849537037037035</v>
      </c>
    </row>
    <row r="37" spans="2:26">
      <c r="B37" s="16">
        <v>39796</v>
      </c>
      <c r="C37" s="17">
        <v>0.4241435185185185</v>
      </c>
      <c r="D37">
        <v>42</v>
      </c>
      <c r="E37" t="s">
        <v>16</v>
      </c>
      <c r="H37" s="16">
        <v>39787</v>
      </c>
      <c r="I37" s="17">
        <v>0.45515046296296297</v>
      </c>
      <c r="J37">
        <v>11</v>
      </c>
      <c r="M37" s="11"/>
      <c r="N37" s="14" t="s">
        <v>12</v>
      </c>
      <c r="O37" s="13"/>
      <c r="P37" s="12"/>
      <c r="R37" s="46">
        <v>39786</v>
      </c>
      <c r="S37" s="47">
        <v>0.68587962962962967</v>
      </c>
      <c r="T37" t="s">
        <v>73</v>
      </c>
      <c r="V37" s="46">
        <v>39795</v>
      </c>
      <c r="W37" s="47">
        <v>0.65917824074074072</v>
      </c>
      <c r="Y37" s="46">
        <v>39787</v>
      </c>
      <c r="Z37" s="47">
        <v>0.74033564814814812</v>
      </c>
    </row>
    <row r="38" spans="2:26">
      <c r="B38" s="16">
        <v>39796</v>
      </c>
      <c r="C38" s="17">
        <v>0.42903935185185182</v>
      </c>
      <c r="D38" t="s">
        <v>14</v>
      </c>
      <c r="E38" t="s">
        <v>14</v>
      </c>
      <c r="H38" s="16">
        <v>39787</v>
      </c>
      <c r="I38" s="17">
        <v>0.45658564814814812</v>
      </c>
      <c r="J38">
        <v>11</v>
      </c>
      <c r="M38" s="11"/>
      <c r="N38" s="14" t="s">
        <v>12</v>
      </c>
      <c r="O38" s="13"/>
      <c r="P38" s="12"/>
      <c r="R38" s="46">
        <v>39786</v>
      </c>
      <c r="S38" s="47">
        <v>0.68658564814814815</v>
      </c>
      <c r="T38" t="s">
        <v>73</v>
      </c>
      <c r="V38" s="46">
        <v>39795</v>
      </c>
      <c r="W38" s="47">
        <v>0.70829861111111114</v>
      </c>
      <c r="Y38" s="46">
        <v>39787</v>
      </c>
      <c r="Z38" s="47">
        <v>0.74678240740740742</v>
      </c>
    </row>
    <row r="39" spans="2:26">
      <c r="B39" s="16">
        <v>39796</v>
      </c>
      <c r="C39" s="17">
        <v>0.43376157407407406</v>
      </c>
      <c r="D39">
        <v>162</v>
      </c>
      <c r="E39" t="s">
        <v>15</v>
      </c>
      <c r="H39" s="16">
        <v>39787</v>
      </c>
      <c r="I39" s="17">
        <v>0.45736111111111111</v>
      </c>
      <c r="J39" t="s">
        <v>14</v>
      </c>
      <c r="M39" s="11"/>
      <c r="N39" s="14" t="s">
        <v>12</v>
      </c>
      <c r="O39" s="13"/>
      <c r="P39" s="12"/>
      <c r="R39" s="46">
        <v>39786</v>
      </c>
      <c r="S39" s="47">
        <v>0.6868981481481482</v>
      </c>
      <c r="T39" t="s">
        <v>73</v>
      </c>
      <c r="V39" s="46">
        <v>39795</v>
      </c>
      <c r="W39" s="47">
        <v>0.71880787037037042</v>
      </c>
      <c r="Y39" s="46">
        <v>39787</v>
      </c>
      <c r="Z39" s="47">
        <v>0.8435300925925926</v>
      </c>
    </row>
    <row r="40" spans="2:26">
      <c r="B40" s="16">
        <v>39796</v>
      </c>
      <c r="C40" s="17">
        <v>0.6711921296296296</v>
      </c>
      <c r="D40">
        <v>116</v>
      </c>
      <c r="E40" t="s">
        <v>15</v>
      </c>
      <c r="H40" s="16">
        <v>39787</v>
      </c>
      <c r="I40" s="17">
        <v>0.46364583333333331</v>
      </c>
      <c r="J40">
        <v>12</v>
      </c>
      <c r="M40" s="11"/>
      <c r="N40" s="14" t="s">
        <v>12</v>
      </c>
      <c r="O40" s="13"/>
      <c r="P40" s="12"/>
      <c r="R40" s="46">
        <v>39786</v>
      </c>
      <c r="S40" s="47">
        <v>0.78479166666666667</v>
      </c>
      <c r="T40" t="s">
        <v>65</v>
      </c>
      <c r="V40" s="46">
        <v>39795</v>
      </c>
      <c r="W40" s="47">
        <v>0.71974537037037034</v>
      </c>
      <c r="Y40" s="46">
        <v>39787</v>
      </c>
      <c r="Z40" s="47">
        <v>0.84942129629629637</v>
      </c>
    </row>
    <row r="41" spans="2:26">
      <c r="B41" s="16">
        <v>39796</v>
      </c>
      <c r="C41" s="17">
        <v>0.87195601851851856</v>
      </c>
      <c r="D41">
        <v>73</v>
      </c>
      <c r="E41" t="s">
        <v>15</v>
      </c>
      <c r="H41" s="16">
        <v>39787</v>
      </c>
      <c r="I41" s="17">
        <v>0.4642013888888889</v>
      </c>
      <c r="J41">
        <v>7</v>
      </c>
      <c r="M41" s="11"/>
      <c r="N41" s="14" t="s">
        <v>12</v>
      </c>
      <c r="O41" s="13"/>
      <c r="P41" s="12"/>
      <c r="R41" s="46">
        <v>39786</v>
      </c>
      <c r="S41" s="47">
        <v>0.78479166666666667</v>
      </c>
      <c r="T41" t="s">
        <v>68</v>
      </c>
      <c r="V41" s="46">
        <v>39796</v>
      </c>
      <c r="W41" s="47">
        <v>0.39185185185185184</v>
      </c>
      <c r="Y41" s="46">
        <v>39788</v>
      </c>
      <c r="Z41" s="47">
        <v>0.28586805555555556</v>
      </c>
    </row>
    <row r="42" spans="2:26">
      <c r="B42" s="16">
        <v>39797</v>
      </c>
      <c r="C42" s="17">
        <v>0.28194444444444444</v>
      </c>
      <c r="D42">
        <v>39</v>
      </c>
      <c r="E42" t="s">
        <v>15</v>
      </c>
      <c r="H42" s="16">
        <v>39787</v>
      </c>
      <c r="I42" s="17">
        <v>0.47027777777777779</v>
      </c>
      <c r="J42">
        <v>11</v>
      </c>
      <c r="M42" s="11"/>
      <c r="N42" s="14" t="s">
        <v>12</v>
      </c>
      <c r="O42" s="13"/>
      <c r="P42" s="12"/>
      <c r="R42" s="46">
        <v>39786</v>
      </c>
      <c r="S42" s="47">
        <v>0.96159722222222221</v>
      </c>
      <c r="T42" t="s">
        <v>73</v>
      </c>
      <c r="V42" s="46">
        <v>39796</v>
      </c>
      <c r="W42" s="47">
        <v>0.39252314814814815</v>
      </c>
      <c r="Y42" s="46">
        <v>39788</v>
      </c>
      <c r="Z42" s="47">
        <v>0.31979166666666664</v>
      </c>
    </row>
    <row r="43" spans="2:26">
      <c r="B43" s="16">
        <v>39797</v>
      </c>
      <c r="C43" s="17">
        <v>0.3765162037037037</v>
      </c>
      <c r="D43">
        <v>13</v>
      </c>
      <c r="E43" t="s">
        <v>16</v>
      </c>
      <c r="H43" s="16">
        <v>39787</v>
      </c>
      <c r="I43" s="17">
        <v>0.47458333333333336</v>
      </c>
      <c r="J43">
        <v>6</v>
      </c>
      <c r="M43" s="11"/>
      <c r="N43" s="13"/>
      <c r="O43" s="13" t="s">
        <v>12</v>
      </c>
      <c r="P43" s="12"/>
      <c r="R43" s="46">
        <v>39786</v>
      </c>
      <c r="S43" s="47">
        <v>0.96561342592592592</v>
      </c>
      <c r="T43" t="s">
        <v>66</v>
      </c>
      <c r="V43" s="46">
        <v>39796</v>
      </c>
      <c r="W43" s="47">
        <v>0.42585648148148153</v>
      </c>
      <c r="Y43" s="46">
        <v>39788</v>
      </c>
      <c r="Z43" s="47">
        <v>0.39013888888888887</v>
      </c>
    </row>
    <row r="44" spans="2:26">
      <c r="B44" s="16">
        <v>39800</v>
      </c>
      <c r="C44" s="17">
        <v>0.62614583333333329</v>
      </c>
      <c r="D44">
        <v>5</v>
      </c>
      <c r="E44" t="s">
        <v>16</v>
      </c>
      <c r="H44" s="16">
        <v>39787</v>
      </c>
      <c r="I44" s="17">
        <v>0.48631944444444447</v>
      </c>
      <c r="J44" t="s">
        <v>14</v>
      </c>
      <c r="M44" s="11" t="s">
        <v>12</v>
      </c>
      <c r="N44" s="13"/>
      <c r="O44" s="13"/>
      <c r="P44" s="12"/>
      <c r="R44" s="46">
        <v>39786</v>
      </c>
      <c r="S44" s="47">
        <v>0.96583333333333332</v>
      </c>
      <c r="T44" t="s">
        <v>68</v>
      </c>
      <c r="V44" s="46">
        <v>39796</v>
      </c>
      <c r="W44" s="47">
        <v>0.44850694444444444</v>
      </c>
      <c r="Y44" s="46">
        <v>39788</v>
      </c>
      <c r="Z44" s="47">
        <v>0.41510416666666666</v>
      </c>
    </row>
    <row r="45" spans="2:26">
      <c r="B45" s="16">
        <v>39800</v>
      </c>
      <c r="C45" s="17">
        <v>0.75513888888888892</v>
      </c>
      <c r="D45">
        <v>159</v>
      </c>
      <c r="E45" t="s">
        <v>15</v>
      </c>
      <c r="H45" s="16">
        <v>39787</v>
      </c>
      <c r="I45" s="17">
        <v>0.4931828703703704</v>
      </c>
      <c r="J45">
        <v>59</v>
      </c>
      <c r="M45" s="11"/>
      <c r="N45" s="14" t="s">
        <v>12</v>
      </c>
      <c r="O45" s="13"/>
      <c r="P45" s="12"/>
      <c r="R45" s="46">
        <v>39786</v>
      </c>
      <c r="S45" s="47">
        <v>0.96611111111111114</v>
      </c>
      <c r="T45" t="s">
        <v>67</v>
      </c>
      <c r="V45" s="46">
        <v>39796</v>
      </c>
      <c r="W45" s="47">
        <v>0.46394675925925927</v>
      </c>
      <c r="Y45" s="46">
        <v>39788</v>
      </c>
      <c r="Z45" s="47">
        <v>0.77888888888888896</v>
      </c>
    </row>
    <row r="46" spans="2:26">
      <c r="B46" s="16">
        <v>39800</v>
      </c>
      <c r="C46" s="17">
        <v>0.94696759259259267</v>
      </c>
      <c r="D46">
        <v>107</v>
      </c>
      <c r="E46" t="s">
        <v>15</v>
      </c>
      <c r="H46" s="16">
        <v>39787</v>
      </c>
      <c r="I46" s="17">
        <v>0.52447916666666672</v>
      </c>
      <c r="J46">
        <v>14</v>
      </c>
      <c r="M46" s="11"/>
      <c r="N46" s="14" t="s">
        <v>12</v>
      </c>
      <c r="O46" s="13"/>
      <c r="P46" s="12"/>
      <c r="R46" s="46">
        <v>39786</v>
      </c>
      <c r="S46" s="47">
        <v>0.96643518518518512</v>
      </c>
      <c r="T46" t="s">
        <v>69</v>
      </c>
      <c r="V46" s="46">
        <v>39796</v>
      </c>
      <c r="W46" s="47">
        <v>0.508275462962963</v>
      </c>
      <c r="Y46" s="46">
        <v>39788</v>
      </c>
      <c r="Z46" s="47">
        <v>0.78775462962962972</v>
      </c>
    </row>
    <row r="47" spans="2:26">
      <c r="B47" s="16">
        <v>39801</v>
      </c>
      <c r="C47" s="17">
        <v>0.2830671296296296</v>
      </c>
      <c r="D47">
        <v>20</v>
      </c>
      <c r="E47" t="s">
        <v>15</v>
      </c>
      <c r="H47" s="16">
        <v>39787</v>
      </c>
      <c r="I47" s="17">
        <v>0.52854166666666669</v>
      </c>
      <c r="J47">
        <v>15</v>
      </c>
      <c r="M47" s="11"/>
      <c r="N47" s="14" t="s">
        <v>12</v>
      </c>
      <c r="O47" s="13"/>
      <c r="P47" s="12"/>
      <c r="R47" s="46">
        <v>39786</v>
      </c>
      <c r="S47" s="47">
        <v>0.44037037037037036</v>
      </c>
      <c r="T47" t="s">
        <v>73</v>
      </c>
      <c r="V47" s="46">
        <v>39797</v>
      </c>
      <c r="W47" s="47">
        <v>0.35281249999999997</v>
      </c>
      <c r="Y47" s="46">
        <v>39788</v>
      </c>
      <c r="Z47" s="47">
        <v>0.79043981481481485</v>
      </c>
    </row>
    <row r="48" spans="2:26">
      <c r="B48" s="16">
        <v>39801</v>
      </c>
      <c r="C48" s="17">
        <v>0.46491898148148153</v>
      </c>
      <c r="D48">
        <v>27</v>
      </c>
      <c r="E48" t="s">
        <v>16</v>
      </c>
      <c r="H48" s="16">
        <v>39787</v>
      </c>
      <c r="I48" s="17">
        <v>0.52942129629629631</v>
      </c>
      <c r="J48">
        <v>161</v>
      </c>
      <c r="M48" s="11"/>
      <c r="N48" s="14" t="s">
        <v>12</v>
      </c>
      <c r="O48" s="13"/>
      <c r="P48" s="12"/>
      <c r="R48" s="46">
        <v>39787</v>
      </c>
      <c r="S48" s="47">
        <v>0.26288194444444446</v>
      </c>
      <c r="T48" t="s">
        <v>67</v>
      </c>
      <c r="V48" s="46">
        <v>39797</v>
      </c>
      <c r="W48" s="47">
        <v>0.35393518518518513</v>
      </c>
      <c r="Y48" s="46">
        <v>39788</v>
      </c>
      <c r="Z48" s="47">
        <v>0.93594907407407402</v>
      </c>
    </row>
    <row r="49" spans="2:26">
      <c r="B49" s="16">
        <v>39801</v>
      </c>
      <c r="C49" s="17">
        <v>0.47343750000000001</v>
      </c>
      <c r="D49">
        <v>4</v>
      </c>
      <c r="E49" t="s">
        <v>16</v>
      </c>
      <c r="H49" s="16">
        <v>39787</v>
      </c>
      <c r="I49" s="17">
        <v>0.53888888888888886</v>
      </c>
      <c r="J49">
        <v>37</v>
      </c>
      <c r="M49" s="11"/>
      <c r="N49" s="14" t="s">
        <v>12</v>
      </c>
      <c r="O49" s="13"/>
      <c r="P49" s="12"/>
      <c r="R49" s="46">
        <v>39787</v>
      </c>
      <c r="S49" s="47">
        <v>0.3803125</v>
      </c>
      <c r="T49" t="s">
        <v>67</v>
      </c>
      <c r="V49" s="46">
        <v>39797</v>
      </c>
      <c r="W49" s="47">
        <v>0.36332175925925925</v>
      </c>
      <c r="Y49" s="46">
        <v>39788</v>
      </c>
      <c r="Z49" s="47">
        <v>0.93855324074074076</v>
      </c>
    </row>
    <row r="50" spans="2:26">
      <c r="B50" s="16">
        <v>39801</v>
      </c>
      <c r="C50" s="17">
        <v>0.53581018518518519</v>
      </c>
      <c r="D50">
        <v>54</v>
      </c>
      <c r="E50" t="s">
        <v>15</v>
      </c>
      <c r="H50" s="16">
        <v>39787</v>
      </c>
      <c r="I50" s="17">
        <v>0.58303240740740747</v>
      </c>
      <c r="J50">
        <v>30</v>
      </c>
      <c r="M50" s="11"/>
      <c r="N50" s="14" t="s">
        <v>12</v>
      </c>
      <c r="O50" s="13"/>
      <c r="P50" s="12"/>
      <c r="R50" s="46">
        <v>39787</v>
      </c>
      <c r="S50" s="47">
        <v>0.38057870370370367</v>
      </c>
      <c r="T50" t="s">
        <v>73</v>
      </c>
      <c r="V50" s="46">
        <v>39797</v>
      </c>
      <c r="W50" s="47">
        <v>0.36728009259259259</v>
      </c>
      <c r="Y50" s="46">
        <v>39788</v>
      </c>
      <c r="Z50" s="47">
        <v>0.94315972222222222</v>
      </c>
    </row>
    <row r="51" spans="2:26">
      <c r="B51" s="16">
        <v>39801</v>
      </c>
      <c r="C51" s="17">
        <v>0.71143518518518523</v>
      </c>
      <c r="D51">
        <v>81</v>
      </c>
      <c r="E51" t="s">
        <v>15</v>
      </c>
      <c r="H51" s="16">
        <v>39787</v>
      </c>
      <c r="I51" s="17">
        <v>0.58420138888888895</v>
      </c>
      <c r="J51">
        <v>13</v>
      </c>
      <c r="M51" s="11" t="s">
        <v>12</v>
      </c>
      <c r="N51" s="13"/>
      <c r="O51" s="13"/>
      <c r="P51" s="12"/>
      <c r="R51" s="46">
        <v>39787</v>
      </c>
      <c r="S51" s="47">
        <v>0.38090277777777781</v>
      </c>
      <c r="T51" t="s">
        <v>73</v>
      </c>
      <c r="V51" s="46">
        <v>39797</v>
      </c>
      <c r="W51" s="47">
        <v>0.37141203703703707</v>
      </c>
      <c r="Y51" s="46">
        <v>39788</v>
      </c>
      <c r="Z51" s="47">
        <v>0.94907407407407407</v>
      </c>
    </row>
    <row r="52" spans="2:26">
      <c r="B52" s="16">
        <v>39801</v>
      </c>
      <c r="C52" s="17">
        <v>0.7144328703703704</v>
      </c>
      <c r="D52">
        <v>1303</v>
      </c>
      <c r="E52" t="s">
        <v>16</v>
      </c>
      <c r="H52" s="16">
        <v>39787</v>
      </c>
      <c r="I52" s="17">
        <v>0.60062499999999996</v>
      </c>
      <c r="J52">
        <v>55</v>
      </c>
      <c r="M52" s="11"/>
      <c r="N52" s="14" t="s">
        <v>12</v>
      </c>
      <c r="O52" s="13"/>
      <c r="P52" s="12"/>
      <c r="R52" s="46">
        <v>39787</v>
      </c>
      <c r="S52" s="47">
        <v>0.40975694444444444</v>
      </c>
      <c r="T52" t="s">
        <v>73</v>
      </c>
      <c r="V52" s="46">
        <v>39797</v>
      </c>
      <c r="W52" s="47">
        <v>0.37626157407407407</v>
      </c>
      <c r="Y52" s="46">
        <v>39788</v>
      </c>
      <c r="Z52" s="47">
        <v>0.95094907407407403</v>
      </c>
    </row>
    <row r="53" spans="2:26">
      <c r="B53" s="16">
        <v>39801</v>
      </c>
      <c r="C53" s="17">
        <v>0.79980324074074083</v>
      </c>
      <c r="D53">
        <v>16</v>
      </c>
      <c r="E53" t="s">
        <v>15</v>
      </c>
      <c r="H53" s="16">
        <v>39787</v>
      </c>
      <c r="I53" s="17">
        <v>0.60480324074074077</v>
      </c>
      <c r="J53">
        <v>105</v>
      </c>
      <c r="M53" s="11"/>
      <c r="N53" s="14" t="s">
        <v>12</v>
      </c>
      <c r="O53" s="13"/>
      <c r="P53" s="12"/>
      <c r="R53" s="46">
        <v>39787</v>
      </c>
      <c r="S53" s="47">
        <v>0.4541782407407407</v>
      </c>
      <c r="T53" t="s">
        <v>73</v>
      </c>
      <c r="V53" s="46">
        <v>39797</v>
      </c>
      <c r="W53" s="47">
        <v>0.37930555555555556</v>
      </c>
      <c r="Y53" s="46">
        <v>39788</v>
      </c>
      <c r="Z53" s="47">
        <v>0.95421296296296287</v>
      </c>
    </row>
    <row r="54" spans="2:26">
      <c r="B54" s="16">
        <v>39801</v>
      </c>
      <c r="C54" s="17">
        <v>0.80087962962962955</v>
      </c>
      <c r="D54">
        <v>75</v>
      </c>
      <c r="E54" t="s">
        <v>15</v>
      </c>
      <c r="H54" s="16">
        <v>39787</v>
      </c>
      <c r="I54" s="17">
        <v>0.62739583333333326</v>
      </c>
      <c r="J54">
        <v>10</v>
      </c>
      <c r="M54" s="11"/>
      <c r="N54" s="14" t="s">
        <v>12</v>
      </c>
      <c r="O54" s="13"/>
      <c r="P54" s="12"/>
      <c r="R54" s="46">
        <v>39787</v>
      </c>
      <c r="S54" s="47">
        <v>0.48586805555555551</v>
      </c>
      <c r="T54" t="s">
        <v>73</v>
      </c>
      <c r="V54" s="46">
        <v>39797</v>
      </c>
      <c r="W54" s="47">
        <v>0.45628472222222222</v>
      </c>
      <c r="Y54" s="46">
        <v>39789</v>
      </c>
      <c r="Z54" s="47">
        <v>0.37304398148148149</v>
      </c>
    </row>
    <row r="55" spans="2:26">
      <c r="B55" s="16">
        <v>39802</v>
      </c>
      <c r="C55" s="17">
        <v>3.5659722222222225E-2</v>
      </c>
      <c r="D55">
        <v>31</v>
      </c>
      <c r="E55" t="s">
        <v>16</v>
      </c>
      <c r="H55" s="16">
        <v>39787</v>
      </c>
      <c r="I55" s="17">
        <v>0.6285532407407407</v>
      </c>
      <c r="J55">
        <v>76</v>
      </c>
      <c r="M55" s="11"/>
      <c r="N55" s="14" t="s">
        <v>12</v>
      </c>
      <c r="O55" s="13"/>
      <c r="P55" s="12"/>
      <c r="R55" s="46">
        <v>39787</v>
      </c>
      <c r="S55" s="47">
        <v>0.49204861111111109</v>
      </c>
      <c r="T55" t="s">
        <v>73</v>
      </c>
      <c r="V55" s="46">
        <v>39797</v>
      </c>
      <c r="W55" s="47">
        <v>0.46604166666666669</v>
      </c>
      <c r="Y55" s="46">
        <v>39789</v>
      </c>
      <c r="Z55" s="47">
        <v>0.38274305555555554</v>
      </c>
    </row>
    <row r="56" spans="2:26">
      <c r="B56" s="16">
        <v>39802</v>
      </c>
      <c r="C56" s="17">
        <v>0.37570601851851854</v>
      </c>
      <c r="D56">
        <v>458</v>
      </c>
      <c r="E56" t="s">
        <v>15</v>
      </c>
      <c r="H56" s="16">
        <v>39787</v>
      </c>
      <c r="I56" s="17">
        <v>0.65128472222222222</v>
      </c>
      <c r="J56">
        <v>34</v>
      </c>
      <c r="M56" s="11"/>
      <c r="N56" s="14" t="s">
        <v>12</v>
      </c>
      <c r="O56" s="13"/>
      <c r="P56" s="12"/>
      <c r="R56" s="46">
        <v>39787</v>
      </c>
      <c r="S56" s="47">
        <v>0.49251157407407403</v>
      </c>
      <c r="T56" t="s">
        <v>73</v>
      </c>
      <c r="V56" s="46">
        <v>39797</v>
      </c>
      <c r="W56" s="47">
        <v>0.76959490740740744</v>
      </c>
      <c r="Y56" s="46">
        <v>39789</v>
      </c>
      <c r="Z56" s="47">
        <v>0.61607638888888883</v>
      </c>
    </row>
    <row r="57" spans="2:26">
      <c r="B57" s="16">
        <v>39802</v>
      </c>
      <c r="C57" s="17">
        <v>0.38126157407407407</v>
      </c>
      <c r="D57">
        <v>121</v>
      </c>
      <c r="E57" t="s">
        <v>15</v>
      </c>
      <c r="H57" s="16">
        <v>39787</v>
      </c>
      <c r="I57" s="17">
        <v>0.66935185185185186</v>
      </c>
      <c r="J57">
        <v>11</v>
      </c>
      <c r="M57" s="11"/>
      <c r="N57" s="14" t="s">
        <v>12</v>
      </c>
      <c r="O57" s="13"/>
      <c r="P57" s="12"/>
      <c r="R57" s="46">
        <v>39787</v>
      </c>
      <c r="S57" s="47">
        <v>0.47423611111111108</v>
      </c>
      <c r="T57" t="s">
        <v>73</v>
      </c>
      <c r="V57" s="46">
        <v>39798</v>
      </c>
      <c r="W57" s="47">
        <v>0.72000000000000008</v>
      </c>
      <c r="Y57" s="46">
        <v>39789</v>
      </c>
      <c r="Z57" s="47">
        <v>0.62660879629629629</v>
      </c>
    </row>
    <row r="58" spans="2:26">
      <c r="B58" s="16">
        <v>39802</v>
      </c>
      <c r="C58" s="17">
        <v>0.43864583333333335</v>
      </c>
      <c r="D58">
        <v>99</v>
      </c>
      <c r="E58" t="s">
        <v>16</v>
      </c>
      <c r="H58" s="16">
        <v>39787</v>
      </c>
      <c r="I58" s="17">
        <v>0.66993055555555558</v>
      </c>
      <c r="J58">
        <v>18</v>
      </c>
      <c r="M58" s="11"/>
      <c r="N58" s="14" t="s">
        <v>12</v>
      </c>
      <c r="O58" s="13"/>
      <c r="P58" s="12"/>
      <c r="R58" s="46">
        <v>39787</v>
      </c>
      <c r="S58" s="47">
        <v>0.55303240740740744</v>
      </c>
      <c r="T58" t="s">
        <v>67</v>
      </c>
      <c r="V58" s="46">
        <v>39798</v>
      </c>
      <c r="W58" s="47">
        <v>0.82168981481481485</v>
      </c>
      <c r="Y58" s="46">
        <v>39789</v>
      </c>
      <c r="Z58" s="47">
        <v>0.63</v>
      </c>
    </row>
    <row r="59" spans="2:26">
      <c r="B59" s="16">
        <v>39802</v>
      </c>
      <c r="C59" s="17">
        <v>0.45587962962962963</v>
      </c>
      <c r="D59">
        <v>6</v>
      </c>
      <c r="E59" t="s">
        <v>16</v>
      </c>
      <c r="H59" s="16">
        <v>39787</v>
      </c>
      <c r="I59" s="17">
        <v>0.67060185185185184</v>
      </c>
      <c r="J59">
        <v>23</v>
      </c>
      <c r="M59" s="11"/>
      <c r="N59" s="14" t="s">
        <v>12</v>
      </c>
      <c r="O59" s="13"/>
      <c r="P59" s="12"/>
      <c r="R59" s="46">
        <v>39787</v>
      </c>
      <c r="S59" s="47">
        <v>0.56079861111111107</v>
      </c>
      <c r="T59" t="s">
        <v>73</v>
      </c>
      <c r="V59" s="46">
        <v>39798</v>
      </c>
      <c r="W59" s="47">
        <v>0.82802083333333332</v>
      </c>
      <c r="Y59" s="46">
        <v>39789</v>
      </c>
      <c r="Z59" s="47">
        <v>0.64903935185185191</v>
      </c>
    </row>
    <row r="60" spans="2:26">
      <c r="B60" s="16">
        <v>39802</v>
      </c>
      <c r="C60" s="17">
        <v>0.45603009259259258</v>
      </c>
      <c r="D60">
        <v>33</v>
      </c>
      <c r="E60" t="s">
        <v>16</v>
      </c>
      <c r="H60" s="16">
        <v>39787</v>
      </c>
      <c r="I60" s="17">
        <v>0.69467592592592586</v>
      </c>
      <c r="J60">
        <v>18</v>
      </c>
      <c r="M60" s="11"/>
      <c r="N60" s="14" t="s">
        <v>12</v>
      </c>
      <c r="O60" s="13"/>
      <c r="P60" s="12"/>
      <c r="R60" s="46">
        <v>39787</v>
      </c>
      <c r="S60" s="47">
        <v>0.58468750000000003</v>
      </c>
      <c r="T60" t="s">
        <v>73</v>
      </c>
      <c r="V60" s="46">
        <v>39798</v>
      </c>
      <c r="W60" s="47">
        <v>0.8300347222222223</v>
      </c>
      <c r="Y60" s="46">
        <v>39789</v>
      </c>
      <c r="Z60" s="47">
        <v>0.65023148148148147</v>
      </c>
    </row>
    <row r="61" spans="2:26">
      <c r="B61" s="16">
        <v>39802</v>
      </c>
      <c r="C61" s="17">
        <v>0.45712962962962966</v>
      </c>
      <c r="D61">
        <v>32</v>
      </c>
      <c r="E61" t="s">
        <v>16</v>
      </c>
      <c r="H61" s="16">
        <v>39787</v>
      </c>
      <c r="I61" s="17">
        <v>0.69586805555555553</v>
      </c>
      <c r="J61">
        <v>77</v>
      </c>
      <c r="M61" s="11"/>
      <c r="N61" s="14" t="s">
        <v>12</v>
      </c>
      <c r="O61" s="13"/>
      <c r="P61" s="12"/>
      <c r="R61" s="46">
        <v>39787</v>
      </c>
      <c r="S61" s="47">
        <v>0.58863425925925927</v>
      </c>
      <c r="T61" t="s">
        <v>71</v>
      </c>
      <c r="V61" s="46">
        <v>39798</v>
      </c>
      <c r="W61" s="47">
        <v>0.83030092592592597</v>
      </c>
      <c r="Y61" s="46">
        <v>39789</v>
      </c>
      <c r="Z61" s="47">
        <v>0.6749074074074074</v>
      </c>
    </row>
    <row r="62" spans="2:26">
      <c r="B62" s="16">
        <v>39802</v>
      </c>
      <c r="C62" s="17">
        <v>0.46011574074074074</v>
      </c>
      <c r="D62">
        <v>32</v>
      </c>
      <c r="E62" t="s">
        <v>16</v>
      </c>
      <c r="H62" s="16">
        <v>39787</v>
      </c>
      <c r="I62" s="17">
        <v>0.69733796296296291</v>
      </c>
      <c r="J62">
        <v>80</v>
      </c>
      <c r="M62" s="11"/>
      <c r="N62" s="14" t="s">
        <v>12</v>
      </c>
      <c r="O62" s="13"/>
      <c r="P62" s="12"/>
      <c r="R62" s="46">
        <v>39787</v>
      </c>
      <c r="S62" s="47">
        <v>0.68604166666666666</v>
      </c>
      <c r="T62" t="s">
        <v>73</v>
      </c>
      <c r="V62" s="46">
        <v>39798</v>
      </c>
      <c r="W62" s="47">
        <v>0.31614583333333335</v>
      </c>
      <c r="Y62" s="46">
        <v>39789</v>
      </c>
      <c r="Z62" s="47">
        <v>0.8391319444444445</v>
      </c>
    </row>
    <row r="63" spans="2:26">
      <c r="B63" s="16">
        <v>39802</v>
      </c>
      <c r="C63" s="17">
        <v>0.46164351851851854</v>
      </c>
      <c r="D63">
        <v>179</v>
      </c>
      <c r="E63" t="s">
        <v>15</v>
      </c>
      <c r="H63" s="16">
        <v>39787</v>
      </c>
      <c r="I63" s="17">
        <v>0.701238425925926</v>
      </c>
      <c r="J63">
        <v>77</v>
      </c>
      <c r="M63" s="11"/>
      <c r="N63" s="14" t="s">
        <v>12</v>
      </c>
      <c r="O63" s="13"/>
      <c r="P63" s="12"/>
      <c r="R63" s="46">
        <v>39787</v>
      </c>
      <c r="S63" s="47">
        <v>0.74535879629629631</v>
      </c>
      <c r="T63" t="s">
        <v>73</v>
      </c>
      <c r="V63" s="46">
        <v>39799</v>
      </c>
      <c r="W63" s="47">
        <v>0.77048611111111109</v>
      </c>
      <c r="Y63" s="46">
        <v>39789</v>
      </c>
      <c r="Z63" s="47">
        <v>0.84719907407407413</v>
      </c>
    </row>
    <row r="64" spans="2:26">
      <c r="B64" s="16">
        <v>39802</v>
      </c>
      <c r="C64" s="17">
        <v>0.48376157407407411</v>
      </c>
      <c r="D64">
        <v>42</v>
      </c>
      <c r="E64" t="s">
        <v>15</v>
      </c>
      <c r="H64" s="16">
        <v>39787</v>
      </c>
      <c r="I64" s="17">
        <v>0.71298611111111121</v>
      </c>
      <c r="J64">
        <v>335</v>
      </c>
      <c r="M64" s="11"/>
      <c r="N64" s="14" t="s">
        <v>12</v>
      </c>
      <c r="O64" s="13"/>
      <c r="P64" s="12"/>
      <c r="R64" s="46">
        <v>39788</v>
      </c>
      <c r="S64" s="47">
        <v>0.32196759259259261</v>
      </c>
      <c r="T64" t="s">
        <v>73</v>
      </c>
      <c r="V64" s="46">
        <v>39799</v>
      </c>
      <c r="W64" s="47">
        <v>0.77107638888888896</v>
      </c>
      <c r="Y64" s="46">
        <v>39789</v>
      </c>
      <c r="Z64" s="47">
        <v>0.85331018518518509</v>
      </c>
    </row>
    <row r="65" spans="2:26">
      <c r="B65" s="16">
        <v>39802</v>
      </c>
      <c r="C65" s="17">
        <v>0.54746527777777776</v>
      </c>
      <c r="D65">
        <v>12</v>
      </c>
      <c r="E65" t="s">
        <v>15</v>
      </c>
      <c r="H65" s="16">
        <v>39787</v>
      </c>
      <c r="I65" s="17">
        <v>0.77519675925925924</v>
      </c>
      <c r="J65">
        <v>15</v>
      </c>
      <c r="M65" s="11" t="s">
        <v>12</v>
      </c>
      <c r="N65" s="13"/>
      <c r="O65" s="13"/>
      <c r="P65" s="12"/>
      <c r="R65" s="46">
        <v>39788</v>
      </c>
      <c r="S65" s="47">
        <v>0.84752314814814822</v>
      </c>
      <c r="T65" t="s">
        <v>73</v>
      </c>
      <c r="V65" s="46">
        <v>39799</v>
      </c>
      <c r="W65" s="47">
        <v>0.77171296296296299</v>
      </c>
      <c r="Y65" s="46">
        <v>39790</v>
      </c>
      <c r="Z65" s="47">
        <v>0.37700231481481478</v>
      </c>
    </row>
    <row r="66" spans="2:26">
      <c r="B66" s="16">
        <v>39802</v>
      </c>
      <c r="C66" s="17">
        <v>0.57800925925925928</v>
      </c>
      <c r="D66">
        <v>33</v>
      </c>
      <c r="E66" t="s">
        <v>16</v>
      </c>
      <c r="H66" s="16">
        <v>39788</v>
      </c>
      <c r="I66" s="17">
        <v>5.6018518518518518E-3</v>
      </c>
      <c r="J66">
        <v>23</v>
      </c>
      <c r="M66" s="11"/>
      <c r="N66" s="14" t="s">
        <v>12</v>
      </c>
      <c r="O66" s="13"/>
      <c r="P66" s="12"/>
      <c r="R66" s="46">
        <v>39788</v>
      </c>
      <c r="S66" s="47">
        <v>0.84759259259259256</v>
      </c>
      <c r="T66" t="s">
        <v>73</v>
      </c>
      <c r="V66" s="46">
        <v>39799</v>
      </c>
      <c r="W66" s="47">
        <v>0.79636574074074085</v>
      </c>
      <c r="Y66" s="46">
        <v>39790</v>
      </c>
      <c r="Z66" s="47">
        <v>0.46690972222222221</v>
      </c>
    </row>
    <row r="67" spans="2:26">
      <c r="B67" s="16">
        <v>39802</v>
      </c>
      <c r="C67" s="17">
        <v>0.58416666666666661</v>
      </c>
      <c r="D67">
        <v>33</v>
      </c>
      <c r="E67" t="s">
        <v>16</v>
      </c>
      <c r="H67" s="16">
        <v>39788</v>
      </c>
      <c r="I67" s="17">
        <v>6.0879629629629643E-3</v>
      </c>
      <c r="J67">
        <v>14</v>
      </c>
      <c r="M67" s="11" t="s">
        <v>12</v>
      </c>
      <c r="N67" s="13"/>
      <c r="O67" s="13"/>
      <c r="P67" s="12"/>
      <c r="R67" s="46">
        <v>39788</v>
      </c>
      <c r="S67" s="47">
        <v>0.84780092592592593</v>
      </c>
      <c r="T67" t="s">
        <v>73</v>
      </c>
      <c r="V67" s="46">
        <v>39799</v>
      </c>
      <c r="W67" s="47">
        <v>0.79667824074074067</v>
      </c>
      <c r="Y67" s="46">
        <v>39790</v>
      </c>
      <c r="Z67" s="47">
        <v>0.4990856481481481</v>
      </c>
    </row>
    <row r="68" spans="2:26">
      <c r="B68" s="16">
        <v>39802</v>
      </c>
      <c r="C68" s="17">
        <v>0.59292824074074069</v>
      </c>
      <c r="D68">
        <v>51</v>
      </c>
      <c r="E68" t="s">
        <v>15</v>
      </c>
      <c r="H68" s="16">
        <v>39788</v>
      </c>
      <c r="I68" s="17">
        <v>0.32785879629629627</v>
      </c>
      <c r="J68">
        <v>31</v>
      </c>
      <c r="M68" s="11"/>
      <c r="N68" s="14" t="s">
        <v>12</v>
      </c>
      <c r="O68" s="13"/>
      <c r="P68" s="12"/>
      <c r="R68" s="46">
        <v>39788</v>
      </c>
      <c r="S68" s="47">
        <v>0.33042824074074073</v>
      </c>
      <c r="T68" t="s">
        <v>73</v>
      </c>
      <c r="V68" s="46">
        <v>39799</v>
      </c>
      <c r="W68" s="47">
        <v>0.79704861111111114</v>
      </c>
      <c r="Y68" s="46">
        <v>39791</v>
      </c>
      <c r="Z68" s="47">
        <v>0.33201388888888889</v>
      </c>
    </row>
    <row r="69" spans="2:26">
      <c r="B69" s="16">
        <v>39802</v>
      </c>
      <c r="C69" s="17">
        <v>0.59461805555555558</v>
      </c>
      <c r="D69">
        <v>27</v>
      </c>
      <c r="E69" t="s">
        <v>15</v>
      </c>
      <c r="H69" s="16">
        <v>39788</v>
      </c>
      <c r="I69" s="17">
        <v>0.35399305555555555</v>
      </c>
      <c r="J69">
        <v>51</v>
      </c>
      <c r="M69" s="11"/>
      <c r="N69" s="14" t="s">
        <v>12</v>
      </c>
      <c r="O69" s="13"/>
      <c r="P69" s="12"/>
      <c r="R69" s="46">
        <v>39788</v>
      </c>
      <c r="S69" s="47">
        <v>0.33140046296296294</v>
      </c>
      <c r="T69" t="s">
        <v>73</v>
      </c>
      <c r="V69" s="46">
        <v>39799</v>
      </c>
      <c r="W69" s="47">
        <v>0.85376157407407405</v>
      </c>
      <c r="Y69" s="46">
        <v>39792</v>
      </c>
      <c r="Z69" s="47">
        <v>0.27252314814814815</v>
      </c>
    </row>
    <row r="70" spans="2:26">
      <c r="B70" s="16">
        <v>39802</v>
      </c>
      <c r="C70" s="17">
        <v>0.60988425925925926</v>
      </c>
      <c r="D70">
        <v>208</v>
      </c>
      <c r="E70" t="s">
        <v>15</v>
      </c>
      <c r="H70" s="16">
        <v>39788</v>
      </c>
      <c r="I70" s="17">
        <v>0.35467592592592595</v>
      </c>
      <c r="J70">
        <v>13</v>
      </c>
      <c r="M70" s="11" t="s">
        <v>12</v>
      </c>
      <c r="N70" s="13"/>
      <c r="O70" s="13"/>
      <c r="P70" s="12"/>
      <c r="R70" s="46">
        <v>39788</v>
      </c>
      <c r="S70" s="47">
        <v>0.41648148148148145</v>
      </c>
      <c r="T70" t="s">
        <v>73</v>
      </c>
      <c r="V70" s="46">
        <v>39799</v>
      </c>
      <c r="W70" s="47">
        <v>0.47532407407407407</v>
      </c>
      <c r="Y70" s="46">
        <v>39792</v>
      </c>
      <c r="Z70" s="47">
        <v>0.35163194444444446</v>
      </c>
    </row>
    <row r="71" spans="2:26">
      <c r="B71" s="16">
        <v>39802</v>
      </c>
      <c r="C71" s="17">
        <v>0.69248842592592597</v>
      </c>
      <c r="D71">
        <v>351</v>
      </c>
      <c r="E71" t="s">
        <v>15</v>
      </c>
      <c r="H71" s="16">
        <v>39788</v>
      </c>
      <c r="I71" s="17">
        <v>0.42312499999999997</v>
      </c>
      <c r="J71">
        <v>52</v>
      </c>
      <c r="M71" s="11"/>
      <c r="N71" s="14" t="s">
        <v>12</v>
      </c>
      <c r="O71" s="13"/>
      <c r="P71" s="12"/>
      <c r="R71" s="46">
        <v>39789</v>
      </c>
      <c r="S71" s="47">
        <v>0.4990856481481481</v>
      </c>
      <c r="T71" t="s">
        <v>71</v>
      </c>
      <c r="V71" s="46">
        <v>39800</v>
      </c>
      <c r="W71" s="47">
        <v>0.46872685185185187</v>
      </c>
      <c r="Y71" s="46">
        <v>39792</v>
      </c>
      <c r="Z71" s="47">
        <v>0.74094907407407407</v>
      </c>
    </row>
    <row r="72" spans="2:26">
      <c r="B72" s="16">
        <v>39802</v>
      </c>
      <c r="C72" s="17">
        <v>0.69693287037037033</v>
      </c>
      <c r="D72">
        <v>62</v>
      </c>
      <c r="E72" t="s">
        <v>15</v>
      </c>
      <c r="H72" s="16">
        <v>39788</v>
      </c>
      <c r="I72" s="17">
        <v>0.43362268518518521</v>
      </c>
      <c r="J72">
        <v>206</v>
      </c>
      <c r="M72" s="11"/>
      <c r="N72" s="14" t="s">
        <v>12</v>
      </c>
      <c r="O72" s="13"/>
      <c r="P72" s="12"/>
      <c r="R72" s="46">
        <v>39789</v>
      </c>
      <c r="S72" s="47">
        <v>0.49937499999999996</v>
      </c>
      <c r="T72" t="s">
        <v>73</v>
      </c>
      <c r="V72" s="46">
        <v>39800</v>
      </c>
      <c r="W72" s="47">
        <v>0.61232638888888891</v>
      </c>
      <c r="Y72" s="46">
        <v>39792</v>
      </c>
      <c r="Z72" s="47">
        <v>0.74554398148148149</v>
      </c>
    </row>
    <row r="73" spans="2:26">
      <c r="B73" s="16">
        <v>39802</v>
      </c>
      <c r="C73" s="17">
        <v>0.84571759259259249</v>
      </c>
      <c r="D73">
        <v>190</v>
      </c>
      <c r="E73" t="s">
        <v>15</v>
      </c>
      <c r="H73" s="16">
        <v>39788</v>
      </c>
      <c r="I73" s="17">
        <v>0.4775578703703704</v>
      </c>
      <c r="J73">
        <v>21</v>
      </c>
      <c r="M73" s="11"/>
      <c r="N73" s="14" t="s">
        <v>12</v>
      </c>
      <c r="O73" s="13"/>
      <c r="P73" s="12"/>
      <c r="R73" s="46">
        <v>39789</v>
      </c>
      <c r="S73" s="47">
        <v>0.49962962962962965</v>
      </c>
      <c r="T73" t="s">
        <v>73</v>
      </c>
      <c r="V73" s="46">
        <v>39800</v>
      </c>
      <c r="W73" s="47">
        <v>0.73674768518518519</v>
      </c>
      <c r="Y73" s="46">
        <v>39792</v>
      </c>
      <c r="Z73" s="47">
        <v>0.85590277777777779</v>
      </c>
    </row>
    <row r="74" spans="2:26">
      <c r="B74" s="16">
        <v>39802</v>
      </c>
      <c r="C74" s="17">
        <v>0.84902777777777771</v>
      </c>
      <c r="D74">
        <v>39</v>
      </c>
      <c r="E74" t="s">
        <v>15</v>
      </c>
      <c r="H74" s="16">
        <v>39788</v>
      </c>
      <c r="I74" s="17">
        <v>0.47818287037037038</v>
      </c>
      <c r="J74">
        <v>80</v>
      </c>
      <c r="M74" s="11"/>
      <c r="N74" s="14" t="s">
        <v>12</v>
      </c>
      <c r="O74" s="13"/>
      <c r="P74" s="12"/>
      <c r="R74" s="46">
        <v>39789</v>
      </c>
      <c r="S74" s="47">
        <v>0.50023148148148155</v>
      </c>
      <c r="T74" t="s">
        <v>73</v>
      </c>
      <c r="V74" s="46">
        <v>39800</v>
      </c>
      <c r="W74" s="47">
        <v>0.74467592592592602</v>
      </c>
      <c r="Y74" s="46">
        <v>39792</v>
      </c>
      <c r="Z74" s="47">
        <v>0.86064814814814816</v>
      </c>
    </row>
    <row r="75" spans="2:26">
      <c r="B75" s="16">
        <v>39802</v>
      </c>
      <c r="C75" s="17">
        <v>0.9143634259259259</v>
      </c>
      <c r="D75">
        <v>30</v>
      </c>
      <c r="E75" t="s">
        <v>15</v>
      </c>
      <c r="H75" s="16">
        <v>39788</v>
      </c>
      <c r="I75" s="17">
        <v>0.79596064814814815</v>
      </c>
      <c r="J75">
        <v>176</v>
      </c>
      <c r="M75" s="11"/>
      <c r="N75" s="14" t="s">
        <v>12</v>
      </c>
      <c r="O75" s="13"/>
      <c r="P75" s="12"/>
      <c r="R75" s="46">
        <v>39789</v>
      </c>
      <c r="S75" s="47">
        <v>0.5012847222222222</v>
      </c>
      <c r="T75" t="s">
        <v>73</v>
      </c>
      <c r="V75" s="46">
        <v>39800</v>
      </c>
      <c r="W75" s="47">
        <v>0.76586805555555559</v>
      </c>
      <c r="Y75" s="46">
        <v>39793</v>
      </c>
      <c r="Z75" s="47">
        <v>0.43364583333333334</v>
      </c>
    </row>
    <row r="76" spans="2:26">
      <c r="B76" s="16">
        <v>39802</v>
      </c>
      <c r="C76" s="17">
        <v>0.91503472222222226</v>
      </c>
      <c r="D76">
        <v>125</v>
      </c>
      <c r="E76" t="s">
        <v>15</v>
      </c>
      <c r="H76" s="16">
        <v>39788</v>
      </c>
      <c r="I76" s="17">
        <v>0.79822916666666666</v>
      </c>
      <c r="J76">
        <v>5</v>
      </c>
      <c r="M76" s="11" t="s">
        <v>12</v>
      </c>
      <c r="N76" s="13"/>
      <c r="O76" s="13"/>
      <c r="P76" s="12"/>
      <c r="R76" s="46">
        <v>39789</v>
      </c>
      <c r="S76" s="47">
        <v>0.50223379629629628</v>
      </c>
      <c r="T76" t="s">
        <v>71</v>
      </c>
      <c r="V76" s="46">
        <v>39800</v>
      </c>
      <c r="W76" s="47">
        <v>0.99493055555555554</v>
      </c>
      <c r="Y76" s="46">
        <v>39793</v>
      </c>
      <c r="Z76" s="47">
        <v>0.7240509259259259</v>
      </c>
    </row>
    <row r="77" spans="2:26">
      <c r="B77" s="16">
        <v>39803</v>
      </c>
      <c r="C77" s="17">
        <v>0.37659722222222225</v>
      </c>
      <c r="D77">
        <v>49</v>
      </c>
      <c r="E77" t="s">
        <v>15</v>
      </c>
      <c r="H77" s="16">
        <v>39788</v>
      </c>
      <c r="I77" s="17">
        <v>0.84825231481481478</v>
      </c>
      <c r="J77">
        <v>12</v>
      </c>
      <c r="M77" s="11" t="s">
        <v>12</v>
      </c>
      <c r="N77" s="13"/>
      <c r="O77" s="13"/>
      <c r="P77" s="12"/>
      <c r="R77" s="46">
        <v>39789</v>
      </c>
      <c r="S77" s="47">
        <v>0.5035532407407407</v>
      </c>
      <c r="T77" t="s">
        <v>71</v>
      </c>
      <c r="V77" s="46">
        <v>39800</v>
      </c>
      <c r="W77" s="47">
        <v>0.26709490740740743</v>
      </c>
      <c r="Y77" s="46">
        <v>39793</v>
      </c>
      <c r="Z77" s="47">
        <v>0.7796643518518519</v>
      </c>
    </row>
    <row r="78" spans="2:26">
      <c r="B78" s="16">
        <v>39803</v>
      </c>
      <c r="C78" s="17">
        <v>0.37912037037037033</v>
      </c>
      <c r="D78">
        <v>181</v>
      </c>
      <c r="E78" t="s">
        <v>15</v>
      </c>
      <c r="H78" s="16">
        <v>39788</v>
      </c>
      <c r="I78" s="17">
        <v>0.85387731481481488</v>
      </c>
      <c r="J78">
        <v>13</v>
      </c>
      <c r="M78" s="11" t="s">
        <v>12</v>
      </c>
      <c r="N78" s="13"/>
      <c r="O78" s="13"/>
      <c r="P78" s="12"/>
      <c r="R78" s="46">
        <v>39789</v>
      </c>
      <c r="S78" s="47">
        <v>0.5043171296296296</v>
      </c>
      <c r="T78" t="s">
        <v>71</v>
      </c>
      <c r="V78" s="46">
        <v>39800</v>
      </c>
      <c r="W78" s="47">
        <v>0.34854166666666669</v>
      </c>
      <c r="Y78" s="46">
        <v>39793</v>
      </c>
      <c r="Z78" s="47">
        <v>0.81815972222222222</v>
      </c>
    </row>
    <row r="79" spans="2:26">
      <c r="B79" s="16">
        <v>39803</v>
      </c>
      <c r="C79" s="17">
        <v>0.43206018518518513</v>
      </c>
      <c r="D79">
        <v>552</v>
      </c>
      <c r="E79" t="s">
        <v>15</v>
      </c>
      <c r="H79" s="16">
        <v>39789</v>
      </c>
      <c r="I79" s="17">
        <v>0.35528935185185184</v>
      </c>
      <c r="J79">
        <v>11</v>
      </c>
      <c r="M79" s="11"/>
      <c r="N79" s="13" t="s">
        <v>12</v>
      </c>
      <c r="O79" s="13"/>
      <c r="P79" s="12"/>
      <c r="R79" s="46">
        <v>39789</v>
      </c>
      <c r="S79" s="47">
        <v>0.50512731481481488</v>
      </c>
      <c r="T79" t="s">
        <v>71</v>
      </c>
      <c r="V79" s="46">
        <v>39800</v>
      </c>
      <c r="W79" s="47">
        <v>0.36300925925925925</v>
      </c>
      <c r="Y79" s="46">
        <v>39793</v>
      </c>
      <c r="Z79" s="47">
        <v>0.91783564814814822</v>
      </c>
    </row>
    <row r="80" spans="2:26">
      <c r="B80" s="16">
        <v>39803</v>
      </c>
      <c r="C80" s="17">
        <v>0.44694444444444442</v>
      </c>
      <c r="D80">
        <v>226</v>
      </c>
      <c r="E80" t="s">
        <v>15</v>
      </c>
      <c r="H80" s="16">
        <v>39789</v>
      </c>
      <c r="I80" s="17">
        <v>0.36811342592592594</v>
      </c>
      <c r="J80">
        <v>21</v>
      </c>
      <c r="M80" s="11"/>
      <c r="N80" s="13" t="s">
        <v>12</v>
      </c>
      <c r="O80" s="13"/>
      <c r="P80" s="12"/>
      <c r="R80" s="46">
        <v>39789</v>
      </c>
      <c r="S80" s="47">
        <v>0.50541666666666674</v>
      </c>
      <c r="T80" t="s">
        <v>73</v>
      </c>
      <c r="V80" s="46">
        <v>39800</v>
      </c>
      <c r="W80" s="47">
        <v>0.4289351851851852</v>
      </c>
      <c r="Y80" s="46">
        <v>39794</v>
      </c>
      <c r="Z80" s="47">
        <v>0.28261574074074075</v>
      </c>
    </row>
    <row r="81" spans="2:26">
      <c r="B81" s="16">
        <v>39803</v>
      </c>
      <c r="C81" s="17">
        <v>0.54732638888888896</v>
      </c>
      <c r="D81">
        <v>160</v>
      </c>
      <c r="E81" t="s">
        <v>15</v>
      </c>
      <c r="H81" s="16">
        <v>39789</v>
      </c>
      <c r="I81" s="17">
        <v>0.36890046296296292</v>
      </c>
      <c r="J81">
        <v>16</v>
      </c>
      <c r="M81" s="11"/>
      <c r="N81" s="13" t="s">
        <v>12</v>
      </c>
      <c r="O81" s="13"/>
      <c r="P81" s="12"/>
      <c r="R81" s="46">
        <v>39789</v>
      </c>
      <c r="S81" s="47">
        <v>0.50637731481481485</v>
      </c>
      <c r="T81" t="s">
        <v>71</v>
      </c>
      <c r="V81" s="46">
        <v>39800</v>
      </c>
      <c r="W81" s="47">
        <v>0.43564814814814817</v>
      </c>
      <c r="Y81" s="46">
        <v>39794</v>
      </c>
      <c r="Z81" s="47">
        <v>0.36458333333333331</v>
      </c>
    </row>
    <row r="82" spans="2:26">
      <c r="B82" s="16">
        <v>39803</v>
      </c>
      <c r="C82" s="17">
        <v>0.64354166666666668</v>
      </c>
      <c r="D82">
        <v>30</v>
      </c>
      <c r="E82" t="s">
        <v>16</v>
      </c>
      <c r="H82" s="16">
        <v>39789</v>
      </c>
      <c r="I82" s="17">
        <v>0.36954861111111109</v>
      </c>
      <c r="J82">
        <v>15</v>
      </c>
      <c r="M82" s="11"/>
      <c r="N82" s="14" t="s">
        <v>12</v>
      </c>
      <c r="O82" s="13"/>
      <c r="P82" s="12"/>
      <c r="R82" s="46">
        <v>39789</v>
      </c>
      <c r="S82" s="47">
        <v>0.50706018518518514</v>
      </c>
      <c r="T82" t="s">
        <v>71</v>
      </c>
      <c r="V82" s="46">
        <v>39800</v>
      </c>
      <c r="W82" s="47">
        <v>0.43799768518518517</v>
      </c>
      <c r="Y82" s="46">
        <v>39795</v>
      </c>
      <c r="Z82" s="47">
        <v>0.31212962962962965</v>
      </c>
    </row>
    <row r="83" spans="2:26">
      <c r="B83" s="46">
        <v>39803</v>
      </c>
      <c r="C83" s="47">
        <v>0.64491898148148141</v>
      </c>
      <c r="D83">
        <v>594</v>
      </c>
      <c r="E83" t="s">
        <v>15</v>
      </c>
      <c r="H83" s="16">
        <v>39789</v>
      </c>
      <c r="I83" s="17">
        <v>0.37019675925925927</v>
      </c>
      <c r="J83">
        <v>18</v>
      </c>
      <c r="M83" s="11"/>
      <c r="N83" s="14" t="s">
        <v>12</v>
      </c>
      <c r="O83" s="13"/>
      <c r="P83" s="12"/>
      <c r="R83" s="46">
        <v>39789</v>
      </c>
      <c r="S83" s="47">
        <v>0.50905092592592593</v>
      </c>
      <c r="T83" t="s">
        <v>71</v>
      </c>
      <c r="V83" s="46">
        <v>39801</v>
      </c>
      <c r="W83" s="47">
        <v>0.44210648148148146</v>
      </c>
      <c r="Y83" s="46">
        <v>39795</v>
      </c>
      <c r="Z83" s="47">
        <v>0.34552083333333333</v>
      </c>
    </row>
    <row r="84" spans="2:26">
      <c r="B84" s="46">
        <v>39803</v>
      </c>
      <c r="C84" s="47">
        <v>0.65833333333333333</v>
      </c>
      <c r="D84">
        <v>70</v>
      </c>
      <c r="E84" t="s">
        <v>15</v>
      </c>
      <c r="H84" s="16">
        <v>39789</v>
      </c>
      <c r="I84" s="17">
        <v>0.37056712962962962</v>
      </c>
      <c r="J84">
        <v>14</v>
      </c>
      <c r="M84" s="11" t="s">
        <v>12</v>
      </c>
      <c r="N84" s="13"/>
      <c r="O84" s="13"/>
      <c r="P84" s="12"/>
      <c r="R84" s="46">
        <v>39789</v>
      </c>
      <c r="S84" s="47">
        <v>0.50989583333333333</v>
      </c>
      <c r="T84" t="s">
        <v>71</v>
      </c>
      <c r="V84" s="46">
        <v>39801</v>
      </c>
      <c r="W84" s="47">
        <v>0.46736111111111112</v>
      </c>
      <c r="Y84" s="46">
        <v>39795</v>
      </c>
      <c r="Z84" s="47">
        <v>0.50402777777777774</v>
      </c>
    </row>
    <row r="85" spans="2:26">
      <c r="B85" s="46">
        <v>39803</v>
      </c>
      <c r="C85" s="47">
        <v>0.74746527777777771</v>
      </c>
      <c r="D85">
        <v>13</v>
      </c>
      <c r="E85" t="s">
        <v>15</v>
      </c>
      <c r="H85" s="16">
        <v>39789</v>
      </c>
      <c r="I85" s="17">
        <v>0.39246527777777779</v>
      </c>
      <c r="J85">
        <v>30</v>
      </c>
      <c r="M85" s="11"/>
      <c r="N85" s="14" t="s">
        <v>12</v>
      </c>
      <c r="O85" s="13"/>
      <c r="P85" s="12"/>
      <c r="R85" s="46">
        <v>39789</v>
      </c>
      <c r="S85" s="47">
        <v>0.51109953703703703</v>
      </c>
      <c r="T85" t="s">
        <v>71</v>
      </c>
      <c r="V85" s="46">
        <v>39801</v>
      </c>
      <c r="W85" s="47">
        <v>0.54253472222222221</v>
      </c>
      <c r="Y85" s="46">
        <v>39795</v>
      </c>
      <c r="Z85" s="47">
        <v>0.50783564814814819</v>
      </c>
    </row>
    <row r="86" spans="2:26">
      <c r="B86" s="46">
        <v>39803</v>
      </c>
      <c r="C86" s="47">
        <v>0.77725694444444438</v>
      </c>
      <c r="D86">
        <v>172</v>
      </c>
      <c r="E86" t="s">
        <v>15</v>
      </c>
      <c r="H86" s="16">
        <v>39789</v>
      </c>
      <c r="I86" s="17">
        <v>0.39318287037037036</v>
      </c>
      <c r="J86" t="s">
        <v>14</v>
      </c>
      <c r="M86" s="11"/>
      <c r="N86" s="14" t="s">
        <v>12</v>
      </c>
      <c r="O86" s="13"/>
      <c r="P86" s="12"/>
      <c r="R86" s="46">
        <v>39789</v>
      </c>
      <c r="S86" s="47">
        <v>0.51296296296296295</v>
      </c>
      <c r="T86" t="s">
        <v>71</v>
      </c>
      <c r="V86" s="46">
        <v>39801</v>
      </c>
      <c r="W86" s="47">
        <v>0.5723611111111111</v>
      </c>
      <c r="Y86" s="46">
        <v>39795</v>
      </c>
      <c r="Z86" s="47">
        <v>0.51087962962962963</v>
      </c>
    </row>
    <row r="87" spans="2:26">
      <c r="B87" s="46">
        <v>39803</v>
      </c>
      <c r="C87" s="47">
        <v>0.78012731481481479</v>
      </c>
      <c r="D87">
        <v>100</v>
      </c>
      <c r="E87" t="s">
        <v>15</v>
      </c>
      <c r="H87" s="16">
        <v>39789</v>
      </c>
      <c r="I87" s="17">
        <v>0.39988425925925924</v>
      </c>
      <c r="J87">
        <v>16</v>
      </c>
      <c r="M87" s="11" t="s">
        <v>12</v>
      </c>
      <c r="N87" s="13"/>
      <c r="O87" s="13"/>
      <c r="P87" s="12"/>
      <c r="R87" s="46">
        <v>39789</v>
      </c>
      <c r="S87" s="47">
        <v>0.51628472222222221</v>
      </c>
      <c r="T87" t="s">
        <v>71</v>
      </c>
      <c r="V87" s="46">
        <v>39801</v>
      </c>
      <c r="W87" s="47">
        <v>0.68861111111111117</v>
      </c>
      <c r="Y87" s="46">
        <v>39795</v>
      </c>
      <c r="Z87" s="47">
        <v>0.70900462962962962</v>
      </c>
    </row>
    <row r="88" spans="2:26">
      <c r="B88" s="46">
        <v>39803</v>
      </c>
      <c r="C88" s="47">
        <v>0.79800925925925925</v>
      </c>
      <c r="D88">
        <v>89</v>
      </c>
      <c r="E88" t="s">
        <v>15</v>
      </c>
      <c r="H88" s="16">
        <v>39789</v>
      </c>
      <c r="I88" s="17">
        <v>0.61534722222222216</v>
      </c>
      <c r="J88">
        <v>25</v>
      </c>
      <c r="M88" s="11"/>
      <c r="N88" s="14" t="s">
        <v>12</v>
      </c>
      <c r="O88" s="13"/>
      <c r="P88" s="12"/>
      <c r="R88" s="46">
        <v>39789</v>
      </c>
      <c r="S88" s="47">
        <v>0.51701388888888888</v>
      </c>
      <c r="T88" t="s">
        <v>71</v>
      </c>
      <c r="V88" s="46">
        <v>39801</v>
      </c>
      <c r="W88" s="47">
        <v>0.69076388888888884</v>
      </c>
      <c r="Y88" s="46">
        <v>39795</v>
      </c>
      <c r="Z88" s="47">
        <v>0.78381944444444451</v>
      </c>
    </row>
    <row r="89" spans="2:26">
      <c r="B89" s="46">
        <v>39803</v>
      </c>
      <c r="C89" s="47">
        <v>0.8002083333333333</v>
      </c>
      <c r="D89">
        <v>31</v>
      </c>
      <c r="E89" t="s">
        <v>15</v>
      </c>
      <c r="H89" s="16">
        <v>39789</v>
      </c>
      <c r="I89" s="17">
        <v>0.65121527777777777</v>
      </c>
      <c r="J89">
        <v>17</v>
      </c>
      <c r="M89" s="11"/>
      <c r="N89" s="14" t="s">
        <v>12</v>
      </c>
      <c r="O89" s="13"/>
      <c r="P89" s="12"/>
      <c r="R89" s="46">
        <v>39789</v>
      </c>
      <c r="S89" s="47">
        <v>0.51842592592592596</v>
      </c>
      <c r="T89" t="s">
        <v>71</v>
      </c>
      <c r="V89" s="46">
        <v>39801</v>
      </c>
      <c r="W89" s="47">
        <v>0.69374999999999998</v>
      </c>
      <c r="Y89" s="46">
        <v>39796</v>
      </c>
      <c r="Z89" s="47">
        <v>0.37695601851851851</v>
      </c>
    </row>
    <row r="90" spans="2:26">
      <c r="B90" s="46">
        <v>39803</v>
      </c>
      <c r="C90" s="47">
        <v>0.80481481481481476</v>
      </c>
      <c r="D90">
        <v>32</v>
      </c>
      <c r="E90" t="s">
        <v>16</v>
      </c>
      <c r="H90" s="16">
        <v>39789</v>
      </c>
      <c r="I90" s="17">
        <v>0.65175925925925926</v>
      </c>
      <c r="J90">
        <v>16</v>
      </c>
      <c r="M90" s="11"/>
      <c r="N90" s="14" t="s">
        <v>12</v>
      </c>
      <c r="O90" s="13"/>
      <c r="P90" s="12"/>
      <c r="R90" s="46">
        <v>39789</v>
      </c>
      <c r="S90" s="47">
        <v>0.51909722222222221</v>
      </c>
      <c r="T90" t="s">
        <v>71</v>
      </c>
      <c r="V90" s="46">
        <v>39801</v>
      </c>
      <c r="W90" s="47">
        <v>0.72887731481481488</v>
      </c>
      <c r="Y90" s="46">
        <v>39796</v>
      </c>
      <c r="Z90" s="47">
        <v>0.37841435185185185</v>
      </c>
    </row>
    <row r="91" spans="2:26">
      <c r="B91" s="46">
        <v>39803</v>
      </c>
      <c r="C91" s="47">
        <v>0.80554398148148154</v>
      </c>
      <c r="D91">
        <v>123</v>
      </c>
      <c r="E91" t="s">
        <v>15</v>
      </c>
      <c r="H91" s="16">
        <v>39789</v>
      </c>
      <c r="I91" s="17">
        <v>0.65478009259259262</v>
      </c>
      <c r="J91">
        <v>25</v>
      </c>
      <c r="M91" s="11"/>
      <c r="N91" s="14" t="s">
        <v>12</v>
      </c>
      <c r="O91" s="13"/>
      <c r="P91" s="12"/>
      <c r="R91" s="46">
        <v>39789</v>
      </c>
      <c r="S91" s="47">
        <v>0.51991898148148141</v>
      </c>
      <c r="T91" t="s">
        <v>73</v>
      </c>
      <c r="V91" s="46">
        <v>39801</v>
      </c>
      <c r="W91" s="47">
        <v>0.72950231481481476</v>
      </c>
      <c r="Y91" s="46">
        <v>39796</v>
      </c>
      <c r="Z91" s="47">
        <v>0.38469907407407411</v>
      </c>
    </row>
    <row r="92" spans="2:26">
      <c r="B92" s="46">
        <v>39803</v>
      </c>
      <c r="C92" s="47">
        <v>0.89628472222222222</v>
      </c>
      <c r="D92">
        <v>113</v>
      </c>
      <c r="E92" t="s">
        <v>15</v>
      </c>
      <c r="H92" s="16">
        <v>39789</v>
      </c>
      <c r="I92" s="17">
        <v>0.65549768518518514</v>
      </c>
      <c r="J92">
        <v>16</v>
      </c>
      <c r="M92" s="11"/>
      <c r="N92" s="14" t="s">
        <v>12</v>
      </c>
      <c r="O92" s="13"/>
      <c r="P92" s="12"/>
      <c r="R92" s="46">
        <v>39789</v>
      </c>
      <c r="S92" s="47">
        <v>0.62018518518518517</v>
      </c>
      <c r="T92" t="s">
        <v>73</v>
      </c>
      <c r="V92" s="46">
        <v>39801</v>
      </c>
      <c r="W92" s="47">
        <v>0.73829861111111106</v>
      </c>
      <c r="Y92" s="46">
        <v>39796</v>
      </c>
      <c r="Z92" s="47">
        <v>0.50902777777777775</v>
      </c>
    </row>
    <row r="93" spans="2:26">
      <c r="B93" s="46">
        <v>39803</v>
      </c>
      <c r="C93" s="47">
        <v>0.76019675925925922</v>
      </c>
      <c r="D93">
        <v>33</v>
      </c>
      <c r="E93" t="s">
        <v>16</v>
      </c>
      <c r="H93" s="16">
        <v>39789</v>
      </c>
      <c r="I93" s="17">
        <v>0.6560879629629629</v>
      </c>
      <c r="J93">
        <v>25</v>
      </c>
      <c r="M93" s="11"/>
      <c r="N93" s="14" t="s">
        <v>12</v>
      </c>
      <c r="O93" s="13"/>
      <c r="P93" s="12"/>
      <c r="R93" s="46">
        <v>39789</v>
      </c>
      <c r="S93" s="47">
        <v>0.62880787037037034</v>
      </c>
      <c r="T93" t="s">
        <v>73</v>
      </c>
      <c r="V93" s="46">
        <v>39801</v>
      </c>
      <c r="W93" s="47">
        <v>0.94575231481481481</v>
      </c>
      <c r="Y93" s="46">
        <v>39797</v>
      </c>
      <c r="Z93" s="47">
        <v>0.44414351851851852</v>
      </c>
    </row>
    <row r="94" spans="2:26">
      <c r="B94" s="46">
        <v>39804</v>
      </c>
      <c r="C94" s="47">
        <v>0.36538194444444444</v>
      </c>
      <c r="D94">
        <v>98</v>
      </c>
      <c r="E94" t="s">
        <v>15</v>
      </c>
      <c r="H94" s="16">
        <v>39789</v>
      </c>
      <c r="I94" s="17">
        <v>0.65891203703703705</v>
      </c>
      <c r="J94">
        <v>31</v>
      </c>
      <c r="M94" s="11"/>
      <c r="N94" s="13"/>
      <c r="O94" s="13"/>
      <c r="P94" s="12" t="s">
        <v>12</v>
      </c>
      <c r="R94" s="46">
        <v>39789</v>
      </c>
      <c r="S94" s="47">
        <v>0.63079861111111113</v>
      </c>
      <c r="T94" t="s">
        <v>73</v>
      </c>
      <c r="V94" s="46">
        <v>39802</v>
      </c>
      <c r="W94" s="47">
        <v>0.44190972222222219</v>
      </c>
      <c r="Y94" s="46">
        <v>39797</v>
      </c>
      <c r="Z94" s="47">
        <v>0.59787037037037039</v>
      </c>
    </row>
    <row r="95" spans="2:26">
      <c r="B95" s="46">
        <v>39804</v>
      </c>
      <c r="C95" s="47">
        <v>0.36803240740740745</v>
      </c>
      <c r="D95">
        <v>19</v>
      </c>
      <c r="E95" t="s">
        <v>15</v>
      </c>
      <c r="H95" s="16">
        <v>39789</v>
      </c>
      <c r="I95" s="17">
        <v>0.66778935185185195</v>
      </c>
      <c r="J95">
        <v>45</v>
      </c>
      <c r="M95" s="11"/>
      <c r="N95" s="14" t="s">
        <v>12</v>
      </c>
      <c r="O95" s="13"/>
      <c r="P95" s="12"/>
      <c r="R95" s="46">
        <v>39789</v>
      </c>
      <c r="S95" s="47">
        <v>0.63112268518518522</v>
      </c>
      <c r="T95" t="s">
        <v>73</v>
      </c>
      <c r="V95" s="46">
        <v>39802</v>
      </c>
      <c r="W95" s="47">
        <v>0.44315972222222227</v>
      </c>
      <c r="Y95" s="46">
        <v>39797</v>
      </c>
      <c r="Z95" s="47">
        <v>0.73039351851851853</v>
      </c>
    </row>
    <row r="96" spans="2:26">
      <c r="B96" s="46">
        <v>39804</v>
      </c>
      <c r="C96" s="47">
        <v>0.40990740740740739</v>
      </c>
      <c r="D96">
        <v>54</v>
      </c>
      <c r="E96" t="s">
        <v>15</v>
      </c>
      <c r="H96" s="16">
        <v>39789</v>
      </c>
      <c r="I96" s="17">
        <v>0.76752314814814815</v>
      </c>
      <c r="J96">
        <v>12</v>
      </c>
      <c r="M96" s="11" t="s">
        <v>12</v>
      </c>
      <c r="N96" s="13"/>
      <c r="O96" s="13"/>
      <c r="P96" s="12"/>
      <c r="R96" s="46">
        <v>39789</v>
      </c>
      <c r="S96" s="47">
        <v>0.65810185185185188</v>
      </c>
      <c r="T96" t="s">
        <v>73</v>
      </c>
      <c r="V96" s="46">
        <v>39802</v>
      </c>
      <c r="W96" s="47">
        <v>0.44605324074074071</v>
      </c>
      <c r="Y96" s="46">
        <v>39798</v>
      </c>
      <c r="Z96" s="47">
        <v>0.78521990740740744</v>
      </c>
    </row>
    <row r="97" spans="2:26">
      <c r="B97" s="46">
        <v>39804</v>
      </c>
      <c r="C97" s="47">
        <v>0.45667824074074076</v>
      </c>
      <c r="D97">
        <v>67</v>
      </c>
      <c r="E97" t="s">
        <v>15</v>
      </c>
      <c r="H97" s="16">
        <v>39790</v>
      </c>
      <c r="I97" s="17">
        <v>0.34184027777777781</v>
      </c>
      <c r="J97">
        <v>42</v>
      </c>
      <c r="M97" s="11"/>
      <c r="N97" s="14" t="s">
        <v>12</v>
      </c>
      <c r="O97" s="13"/>
      <c r="P97" s="12"/>
      <c r="R97" s="46">
        <v>39789</v>
      </c>
      <c r="S97" s="47">
        <v>0.6715740740740741</v>
      </c>
      <c r="T97" t="s">
        <v>68</v>
      </c>
      <c r="V97" s="46">
        <v>39802</v>
      </c>
      <c r="W97" s="47">
        <v>0.51824074074074067</v>
      </c>
      <c r="Y97" s="46">
        <v>39798</v>
      </c>
      <c r="Z97" s="47">
        <v>0.79096064814814815</v>
      </c>
    </row>
    <row r="98" spans="2:26">
      <c r="B98" s="46">
        <v>39804</v>
      </c>
      <c r="C98" s="47">
        <v>0.49974537037037042</v>
      </c>
      <c r="D98">
        <v>46</v>
      </c>
      <c r="E98" t="s">
        <v>15</v>
      </c>
      <c r="H98" s="16">
        <v>39790</v>
      </c>
      <c r="I98" s="17">
        <v>0.35381944444444446</v>
      </c>
      <c r="J98">
        <v>40</v>
      </c>
      <c r="M98" s="11"/>
      <c r="N98" s="14" t="s">
        <v>12</v>
      </c>
      <c r="O98" s="13"/>
      <c r="P98" s="12"/>
      <c r="R98" s="46">
        <v>39789</v>
      </c>
      <c r="S98" s="47">
        <v>0.67163194444444452</v>
      </c>
      <c r="T98" t="s">
        <v>68</v>
      </c>
      <c r="V98" s="46">
        <v>39802</v>
      </c>
      <c r="W98" s="47">
        <v>0.54395833333333332</v>
      </c>
      <c r="Y98" s="46">
        <v>39798</v>
      </c>
      <c r="Z98" s="47">
        <v>0.79513888888888884</v>
      </c>
    </row>
    <row r="99" spans="2:26">
      <c r="B99" s="46">
        <v>39804</v>
      </c>
      <c r="C99" s="47">
        <v>0.65435185185185185</v>
      </c>
      <c r="D99">
        <v>102</v>
      </c>
      <c r="E99" t="s">
        <v>15</v>
      </c>
      <c r="H99" s="16">
        <v>39790</v>
      </c>
      <c r="I99" s="17">
        <v>0.35609953703703701</v>
      </c>
      <c r="J99">
        <v>24</v>
      </c>
      <c r="M99" s="11"/>
      <c r="N99" s="14" t="s">
        <v>12</v>
      </c>
      <c r="O99" s="13"/>
      <c r="P99" s="12"/>
      <c r="R99" s="46">
        <v>39789</v>
      </c>
      <c r="S99" s="47">
        <v>0.67168981481481482</v>
      </c>
      <c r="T99" t="s">
        <v>66</v>
      </c>
      <c r="V99" s="46">
        <v>39802</v>
      </c>
      <c r="W99" s="47">
        <v>0.77835648148148151</v>
      </c>
      <c r="Y99" s="46">
        <v>39798</v>
      </c>
      <c r="Z99" s="47">
        <v>0.8004282407407407</v>
      </c>
    </row>
    <row r="100" spans="2:26">
      <c r="B100" s="46">
        <v>39804</v>
      </c>
      <c r="C100" s="47">
        <v>0.69953703703703696</v>
      </c>
      <c r="D100">
        <v>96</v>
      </c>
      <c r="E100" t="s">
        <v>15</v>
      </c>
      <c r="H100" s="16">
        <v>39790</v>
      </c>
      <c r="I100" s="17">
        <v>0.35702546296296295</v>
      </c>
      <c r="J100">
        <v>12</v>
      </c>
      <c r="M100" s="11"/>
      <c r="N100" s="14" t="s">
        <v>12</v>
      </c>
      <c r="O100" s="13"/>
      <c r="P100" s="12"/>
      <c r="R100" s="46">
        <v>39789</v>
      </c>
      <c r="S100" s="47">
        <v>0.67192129629629627</v>
      </c>
      <c r="T100" t="s">
        <v>68</v>
      </c>
      <c r="V100" s="46">
        <v>39803</v>
      </c>
      <c r="W100" s="47">
        <v>0.74719907407407404</v>
      </c>
      <c r="Y100" s="46">
        <v>39798</v>
      </c>
      <c r="Z100" s="47">
        <v>0.83190972222222215</v>
      </c>
    </row>
    <row r="101" spans="2:26">
      <c r="B101" s="46">
        <v>39804</v>
      </c>
      <c r="C101" s="47">
        <v>0.83335648148148145</v>
      </c>
      <c r="D101">
        <v>267</v>
      </c>
      <c r="E101" t="s">
        <v>15</v>
      </c>
      <c r="H101" s="16">
        <v>39790</v>
      </c>
      <c r="I101" s="17">
        <v>0.35918981481481477</v>
      </c>
      <c r="J101">
        <v>21</v>
      </c>
      <c r="M101" s="11"/>
      <c r="N101" s="14" t="s">
        <v>12</v>
      </c>
      <c r="O101" s="13"/>
      <c r="P101" s="12"/>
      <c r="R101" s="46">
        <v>39789</v>
      </c>
      <c r="S101" s="47">
        <v>0.67196759259259264</v>
      </c>
      <c r="T101" t="s">
        <v>68</v>
      </c>
      <c r="V101" s="46">
        <v>39803</v>
      </c>
      <c r="W101" s="47">
        <v>0.78303240740740743</v>
      </c>
      <c r="Y101" s="46">
        <v>39799</v>
      </c>
      <c r="Z101" s="47">
        <v>0.42924768518518519</v>
      </c>
    </row>
    <row r="102" spans="2:26">
      <c r="B102" s="46">
        <v>39804</v>
      </c>
      <c r="C102" s="47">
        <v>0.93925925925925924</v>
      </c>
      <c r="D102">
        <v>30</v>
      </c>
      <c r="E102" t="s">
        <v>16</v>
      </c>
      <c r="H102" s="16">
        <v>39790</v>
      </c>
      <c r="I102" s="17">
        <v>0.38917824074074076</v>
      </c>
      <c r="J102">
        <v>92</v>
      </c>
      <c r="M102" s="11"/>
      <c r="N102" s="14" t="s">
        <v>12</v>
      </c>
      <c r="O102" s="13"/>
      <c r="P102" s="12"/>
      <c r="R102" s="46">
        <v>39789</v>
      </c>
      <c r="S102" s="47">
        <v>0.67204861111111114</v>
      </c>
      <c r="T102" t="s">
        <v>66</v>
      </c>
      <c r="V102" s="46">
        <v>39804</v>
      </c>
      <c r="W102" s="47">
        <v>0.44393518518518515</v>
      </c>
      <c r="Y102" s="46">
        <v>39799</v>
      </c>
      <c r="Z102" s="47">
        <v>0.43653935185185189</v>
      </c>
    </row>
    <row r="103" spans="2:26">
      <c r="B103" s="46">
        <v>39804</v>
      </c>
      <c r="C103" s="47">
        <v>0.93986111111111104</v>
      </c>
      <c r="D103">
        <v>54</v>
      </c>
      <c r="E103" t="s">
        <v>15</v>
      </c>
      <c r="H103" s="16">
        <v>39790</v>
      </c>
      <c r="I103" s="17">
        <v>0.3933680555555556</v>
      </c>
      <c r="J103">
        <v>13</v>
      </c>
      <c r="M103" s="11" t="s">
        <v>12</v>
      </c>
      <c r="N103" s="13"/>
      <c r="O103" s="13"/>
      <c r="P103" s="12"/>
      <c r="R103" s="46">
        <v>39789</v>
      </c>
      <c r="S103" s="47">
        <v>0.67218750000000005</v>
      </c>
      <c r="T103" t="s">
        <v>65</v>
      </c>
      <c r="V103" s="46">
        <v>39804</v>
      </c>
      <c r="W103" s="47">
        <v>0.45594907407407409</v>
      </c>
      <c r="Y103" s="46">
        <v>39799</v>
      </c>
      <c r="Z103" s="47">
        <v>0.81563657407407408</v>
      </c>
    </row>
    <row r="104" spans="2:26">
      <c r="B104" s="46">
        <v>39805</v>
      </c>
      <c r="C104" s="47">
        <v>0.45383101851851854</v>
      </c>
      <c r="D104">
        <v>17</v>
      </c>
      <c r="E104" t="s">
        <v>16</v>
      </c>
      <c r="H104" s="16">
        <v>39790</v>
      </c>
      <c r="I104" s="17">
        <v>0.59400462962962963</v>
      </c>
      <c r="J104">
        <v>14</v>
      </c>
      <c r="M104" s="11" t="s">
        <v>12</v>
      </c>
      <c r="N104" s="13"/>
      <c r="O104" s="13"/>
      <c r="P104" s="12"/>
      <c r="R104" s="46">
        <v>39789</v>
      </c>
      <c r="S104" s="47">
        <v>0.68337962962962961</v>
      </c>
      <c r="T104" t="s">
        <v>73</v>
      </c>
      <c r="V104" s="46">
        <v>39804</v>
      </c>
      <c r="W104" s="47">
        <v>0.57962962962962961</v>
      </c>
      <c r="Y104" s="46">
        <v>39799</v>
      </c>
      <c r="Z104" s="47">
        <v>0.8165162037037037</v>
      </c>
    </row>
    <row r="105" spans="2:26">
      <c r="B105" s="46">
        <v>39805</v>
      </c>
      <c r="C105" s="47">
        <v>0.4574421296296296</v>
      </c>
      <c r="D105">
        <v>165</v>
      </c>
      <c r="E105" t="s">
        <v>15</v>
      </c>
      <c r="H105" s="16">
        <v>39790</v>
      </c>
      <c r="I105" s="17">
        <v>0.60781249999999998</v>
      </c>
      <c r="J105">
        <v>13</v>
      </c>
      <c r="M105" s="11" t="s">
        <v>12</v>
      </c>
      <c r="N105" s="13"/>
      <c r="O105" s="13"/>
      <c r="P105" s="12"/>
      <c r="R105" s="46">
        <v>39789</v>
      </c>
      <c r="S105" s="47">
        <v>0.84542824074074074</v>
      </c>
      <c r="T105" t="s">
        <v>73</v>
      </c>
      <c r="V105" s="46">
        <v>39804</v>
      </c>
      <c r="W105" s="47">
        <v>0.59401620370370367</v>
      </c>
      <c r="Y105" s="46">
        <v>39799</v>
      </c>
      <c r="Z105" s="47">
        <v>0.82039351851851849</v>
      </c>
    </row>
    <row r="106" spans="2:26">
      <c r="B106" s="46">
        <v>39805</v>
      </c>
      <c r="C106" s="47">
        <v>0.53501157407407407</v>
      </c>
      <c r="D106">
        <v>172</v>
      </c>
      <c r="E106" t="s">
        <v>15</v>
      </c>
      <c r="H106" s="16">
        <v>39790</v>
      </c>
      <c r="I106" s="17">
        <v>0.92037037037037039</v>
      </c>
      <c r="J106">
        <v>14</v>
      </c>
      <c r="M106" s="11" t="s">
        <v>12</v>
      </c>
      <c r="N106" s="13"/>
      <c r="O106" s="13"/>
      <c r="P106" s="12"/>
      <c r="R106" s="46">
        <v>39789</v>
      </c>
      <c r="S106" s="47">
        <v>0.85901620370370368</v>
      </c>
      <c r="T106" t="s">
        <v>73</v>
      </c>
      <c r="V106" s="46">
        <v>39804</v>
      </c>
      <c r="W106" s="47">
        <v>0.60744212962962962</v>
      </c>
      <c r="Y106" s="46">
        <v>39799</v>
      </c>
      <c r="Z106" s="47">
        <v>0.823125</v>
      </c>
    </row>
    <row r="107" spans="2:26">
      <c r="B107" s="46">
        <v>39805</v>
      </c>
      <c r="C107" s="47">
        <v>0.57247685185185182</v>
      </c>
      <c r="D107">
        <v>78</v>
      </c>
      <c r="E107" t="s">
        <v>15</v>
      </c>
      <c r="H107" s="16">
        <v>39790</v>
      </c>
      <c r="I107" s="17">
        <v>0.92065972222222225</v>
      </c>
      <c r="J107">
        <v>13</v>
      </c>
      <c r="M107" s="11" t="s">
        <v>12</v>
      </c>
      <c r="N107" s="13"/>
      <c r="O107" s="13"/>
      <c r="P107" s="12"/>
      <c r="R107" s="46">
        <v>39789</v>
      </c>
      <c r="S107" s="47">
        <v>0.38061342592592595</v>
      </c>
      <c r="T107" t="s">
        <v>73</v>
      </c>
      <c r="V107" s="46">
        <v>39804</v>
      </c>
      <c r="W107" s="47">
        <v>0.62263888888888885</v>
      </c>
      <c r="Y107" s="46">
        <v>39799</v>
      </c>
      <c r="Z107" s="47">
        <v>0.82373842592592583</v>
      </c>
    </row>
    <row r="108" spans="2:26">
      <c r="B108" s="46">
        <v>39806</v>
      </c>
      <c r="C108" s="47">
        <v>0.47015046296296298</v>
      </c>
      <c r="D108">
        <v>110</v>
      </c>
      <c r="E108" t="s">
        <v>15</v>
      </c>
      <c r="H108" s="16">
        <v>39790</v>
      </c>
      <c r="I108" s="17">
        <v>0.92682870370370374</v>
      </c>
      <c r="J108">
        <v>20</v>
      </c>
      <c r="M108" s="11"/>
      <c r="N108" s="13" t="s">
        <v>12</v>
      </c>
      <c r="O108" s="13"/>
      <c r="P108" s="12"/>
      <c r="R108" s="46">
        <v>39789</v>
      </c>
      <c r="S108" s="47">
        <v>0.38593749999999999</v>
      </c>
      <c r="T108" t="s">
        <v>73</v>
      </c>
      <c r="V108" s="46">
        <v>39804</v>
      </c>
      <c r="W108" s="47">
        <v>0.63979166666666665</v>
      </c>
      <c r="Y108" s="46">
        <v>39799</v>
      </c>
      <c r="Z108" s="47">
        <v>0.82763888888888892</v>
      </c>
    </row>
    <row r="109" spans="2:26">
      <c r="B109" s="46">
        <v>39806</v>
      </c>
      <c r="C109" s="47">
        <v>0.60386574074074073</v>
      </c>
      <c r="D109">
        <v>32</v>
      </c>
      <c r="E109" t="s">
        <v>16</v>
      </c>
      <c r="H109" s="16">
        <v>39790</v>
      </c>
      <c r="I109" s="17">
        <v>0.92739583333333331</v>
      </c>
      <c r="J109">
        <v>21</v>
      </c>
      <c r="M109" s="11"/>
      <c r="N109" s="13" t="s">
        <v>12</v>
      </c>
      <c r="O109" s="13"/>
      <c r="P109" s="12"/>
      <c r="R109" s="46">
        <v>39790</v>
      </c>
      <c r="S109" s="47">
        <v>0.39310185185185187</v>
      </c>
      <c r="T109" t="s">
        <v>71</v>
      </c>
      <c r="V109" s="46">
        <v>39804</v>
      </c>
      <c r="W109" s="47">
        <v>0.72019675925925919</v>
      </c>
      <c r="Y109" s="46">
        <v>39800</v>
      </c>
      <c r="Z109" s="47">
        <v>0.26962962962962961</v>
      </c>
    </row>
    <row r="110" spans="2:26">
      <c r="B110" s="46">
        <v>39806</v>
      </c>
      <c r="C110" s="47">
        <v>0.73798611111111112</v>
      </c>
      <c r="D110">
        <v>325</v>
      </c>
      <c r="E110" t="s">
        <v>15</v>
      </c>
      <c r="H110" s="16">
        <v>39790</v>
      </c>
      <c r="I110" s="17">
        <v>0.96906250000000005</v>
      </c>
      <c r="J110">
        <v>14</v>
      </c>
      <c r="M110" s="11" t="s">
        <v>12</v>
      </c>
      <c r="N110" s="13"/>
      <c r="O110" s="13"/>
      <c r="P110" s="12"/>
      <c r="R110" s="46">
        <v>39790</v>
      </c>
      <c r="S110" s="47">
        <v>0.43555555555555553</v>
      </c>
      <c r="T110" t="s">
        <v>67</v>
      </c>
      <c r="V110" s="46">
        <v>39804</v>
      </c>
      <c r="W110" s="47">
        <v>0.72109953703703711</v>
      </c>
      <c r="Y110" s="46">
        <v>39800</v>
      </c>
      <c r="Z110" s="47">
        <v>0.36375000000000002</v>
      </c>
    </row>
    <row r="111" spans="2:26">
      <c r="B111" s="46">
        <v>39807</v>
      </c>
      <c r="C111" s="47">
        <v>0.4415162037037037</v>
      </c>
      <c r="D111">
        <v>435</v>
      </c>
      <c r="E111" t="s">
        <v>15</v>
      </c>
      <c r="H111" s="16">
        <v>39791</v>
      </c>
      <c r="I111" s="17">
        <v>0.26959490740740738</v>
      </c>
      <c r="J111">
        <v>123</v>
      </c>
      <c r="M111" s="11"/>
      <c r="N111" s="13" t="s">
        <v>12</v>
      </c>
      <c r="O111" s="13"/>
      <c r="P111" s="12"/>
      <c r="R111" s="46">
        <v>39790</v>
      </c>
      <c r="S111" s="47">
        <v>0.46964120370370371</v>
      </c>
      <c r="T111" t="s">
        <v>73</v>
      </c>
      <c r="V111" s="46">
        <v>39804</v>
      </c>
      <c r="W111" s="47">
        <v>0.74267361111111108</v>
      </c>
      <c r="Y111" s="46">
        <v>39800</v>
      </c>
      <c r="Z111" s="47">
        <v>0.43747685185185187</v>
      </c>
    </row>
    <row r="112" spans="2:26">
      <c r="B112" s="46">
        <v>39807</v>
      </c>
      <c r="C112" s="47">
        <v>0.65892361111111108</v>
      </c>
      <c r="D112">
        <v>9</v>
      </c>
      <c r="E112" t="s">
        <v>16</v>
      </c>
      <c r="H112" s="16">
        <v>39791</v>
      </c>
      <c r="I112" s="17">
        <v>0.27131944444444445</v>
      </c>
      <c r="J112" t="s">
        <v>14</v>
      </c>
      <c r="M112" s="11"/>
      <c r="N112" s="14" t="s">
        <v>12</v>
      </c>
      <c r="O112" s="13"/>
      <c r="P112" s="12"/>
      <c r="R112" s="46">
        <v>39790</v>
      </c>
      <c r="S112" s="47">
        <v>0.49973379629629627</v>
      </c>
      <c r="T112" t="s">
        <v>73</v>
      </c>
      <c r="V112" s="46">
        <v>39804</v>
      </c>
      <c r="W112" s="47">
        <v>0.74297453703703698</v>
      </c>
      <c r="Y112" s="46">
        <v>39800</v>
      </c>
      <c r="Z112" s="47">
        <v>0.43836805555555558</v>
      </c>
    </row>
    <row r="113" spans="2:26">
      <c r="B113" s="46">
        <v>39807</v>
      </c>
      <c r="C113" s="47">
        <v>0.65930555555555559</v>
      </c>
      <c r="D113">
        <v>371</v>
      </c>
      <c r="E113" t="s">
        <v>15</v>
      </c>
      <c r="H113" s="16">
        <v>39791</v>
      </c>
      <c r="I113" s="17">
        <v>0.33576388888888892</v>
      </c>
      <c r="J113">
        <v>36</v>
      </c>
      <c r="M113" s="11"/>
      <c r="N113" s="14" t="s">
        <v>12</v>
      </c>
      <c r="O113" s="13"/>
      <c r="P113" s="12"/>
      <c r="R113" s="46">
        <v>39790</v>
      </c>
      <c r="S113" s="47">
        <v>0.49986111111111109</v>
      </c>
      <c r="T113" t="s">
        <v>73</v>
      </c>
      <c r="V113" s="46">
        <v>39804</v>
      </c>
      <c r="W113" s="47">
        <v>0.74745370370370379</v>
      </c>
      <c r="Y113" s="46">
        <v>39800</v>
      </c>
      <c r="Z113" s="47">
        <v>0.75715277777777779</v>
      </c>
    </row>
    <row r="114" spans="2:26">
      <c r="B114" s="46">
        <v>39808</v>
      </c>
      <c r="C114" s="47">
        <v>0.55950231481481483</v>
      </c>
      <c r="D114">
        <v>507</v>
      </c>
      <c r="E114" t="s">
        <v>16</v>
      </c>
      <c r="H114" s="16">
        <v>39791</v>
      </c>
      <c r="I114" s="17">
        <v>0.33863425925925927</v>
      </c>
      <c r="J114" t="s">
        <v>14</v>
      </c>
      <c r="M114" s="11" t="s">
        <v>12</v>
      </c>
      <c r="N114" s="13"/>
      <c r="O114" s="13"/>
      <c r="P114" s="12"/>
      <c r="R114" s="46">
        <v>39790</v>
      </c>
      <c r="S114" s="47">
        <v>0.50042824074074077</v>
      </c>
      <c r="T114" t="s">
        <v>73</v>
      </c>
      <c r="V114" s="46">
        <v>39805</v>
      </c>
      <c r="W114" s="47">
        <v>0.49766203703703704</v>
      </c>
      <c r="Y114" s="46">
        <v>39800</v>
      </c>
      <c r="Z114" s="47">
        <v>0.76206018518518526</v>
      </c>
    </row>
    <row r="115" spans="2:26">
      <c r="B115" s="46">
        <v>39808</v>
      </c>
      <c r="C115" s="47">
        <v>0.57543981481481488</v>
      </c>
      <c r="D115">
        <v>27</v>
      </c>
      <c r="E115" t="s">
        <v>15</v>
      </c>
      <c r="H115" s="16">
        <v>39791</v>
      </c>
      <c r="I115" s="17">
        <v>0.33979166666666666</v>
      </c>
      <c r="J115">
        <v>15</v>
      </c>
      <c r="M115" s="11" t="s">
        <v>12</v>
      </c>
      <c r="N115" s="13"/>
      <c r="O115" s="13"/>
      <c r="P115" s="12"/>
      <c r="R115" s="46">
        <v>39790</v>
      </c>
      <c r="S115" s="47">
        <v>0.50314814814814812</v>
      </c>
      <c r="T115" t="s">
        <v>73</v>
      </c>
      <c r="V115" s="46">
        <v>39805</v>
      </c>
      <c r="W115" s="47">
        <v>0.94753472222222224</v>
      </c>
      <c r="Y115" s="46">
        <v>39800</v>
      </c>
      <c r="Z115" s="47">
        <v>0.76667824074074076</v>
      </c>
    </row>
    <row r="116" spans="2:26">
      <c r="B116" s="46">
        <v>39808</v>
      </c>
      <c r="C116" s="47">
        <v>0.58436342592592594</v>
      </c>
      <c r="D116">
        <v>33</v>
      </c>
      <c r="E116" t="s">
        <v>16</v>
      </c>
      <c r="H116" s="16">
        <v>39791</v>
      </c>
      <c r="I116" s="17">
        <v>0.35153935185185187</v>
      </c>
      <c r="J116">
        <v>66</v>
      </c>
      <c r="M116" s="11"/>
      <c r="N116" s="14" t="s">
        <v>12</v>
      </c>
      <c r="O116" s="13"/>
      <c r="P116" s="12"/>
      <c r="R116" s="46">
        <v>39790</v>
      </c>
      <c r="S116" s="47">
        <v>0.50339120370370372</v>
      </c>
      <c r="T116" t="s">
        <v>73</v>
      </c>
      <c r="V116" s="46">
        <v>39806</v>
      </c>
      <c r="W116" s="47">
        <v>0.4716319444444444</v>
      </c>
      <c r="Y116" s="46">
        <v>39800</v>
      </c>
      <c r="Z116" s="47">
        <v>0.99225694444444434</v>
      </c>
    </row>
    <row r="117" spans="2:26">
      <c r="B117" s="46">
        <v>39808</v>
      </c>
      <c r="C117" s="47">
        <v>0.66421296296296295</v>
      </c>
      <c r="D117">
        <v>366</v>
      </c>
      <c r="E117" t="s">
        <v>15</v>
      </c>
      <c r="H117" s="16">
        <v>39791</v>
      </c>
      <c r="I117" s="17">
        <v>0.35248842592592594</v>
      </c>
      <c r="J117">
        <v>13</v>
      </c>
      <c r="M117" s="11" t="s">
        <v>12</v>
      </c>
      <c r="N117" s="13"/>
      <c r="O117" s="13"/>
      <c r="P117" s="12"/>
      <c r="R117" s="46">
        <v>39790</v>
      </c>
      <c r="S117" s="47">
        <v>0.50359953703703708</v>
      </c>
      <c r="T117" t="s">
        <v>73</v>
      </c>
      <c r="V117" s="46">
        <v>39806</v>
      </c>
      <c r="W117" s="47">
        <v>0.58572916666666663</v>
      </c>
      <c r="Y117" s="46">
        <v>39800</v>
      </c>
      <c r="Z117" s="47">
        <v>0.99706018518518524</v>
      </c>
    </row>
    <row r="118" spans="2:26">
      <c r="B118" s="46">
        <v>39808</v>
      </c>
      <c r="C118" s="47">
        <v>0.92650462962962965</v>
      </c>
      <c r="D118">
        <v>15</v>
      </c>
      <c r="E118" t="s">
        <v>16</v>
      </c>
      <c r="H118" s="16">
        <v>39791</v>
      </c>
      <c r="I118" s="17">
        <v>0.44806712962962963</v>
      </c>
      <c r="J118">
        <v>11</v>
      </c>
      <c r="M118" s="11" t="s">
        <v>12</v>
      </c>
      <c r="N118" s="13"/>
      <c r="O118" s="13"/>
      <c r="P118" s="12"/>
      <c r="R118" s="46">
        <v>39790</v>
      </c>
      <c r="S118" s="47">
        <v>0.58229166666666665</v>
      </c>
      <c r="T118" t="s">
        <v>67</v>
      </c>
      <c r="V118" s="46">
        <v>39806</v>
      </c>
      <c r="W118" s="47">
        <v>0.69866898148148149</v>
      </c>
      <c r="Y118" s="46">
        <v>39800</v>
      </c>
      <c r="Z118" s="47">
        <v>0.99962962962962953</v>
      </c>
    </row>
    <row r="119" spans="2:26">
      <c r="B119" s="46">
        <v>39808</v>
      </c>
      <c r="C119" s="47">
        <v>0.98450231481481476</v>
      </c>
      <c r="D119">
        <v>34</v>
      </c>
      <c r="E119" t="s">
        <v>16</v>
      </c>
      <c r="H119" s="16">
        <v>39791</v>
      </c>
      <c r="I119" s="17">
        <v>0.54028935185185178</v>
      </c>
      <c r="J119">
        <v>12</v>
      </c>
      <c r="K119" t="s">
        <v>16</v>
      </c>
      <c r="M119" s="11"/>
      <c r="N119" s="13" t="s">
        <v>12</v>
      </c>
      <c r="O119" s="13"/>
      <c r="P119" s="12"/>
      <c r="R119" s="46">
        <v>39791</v>
      </c>
      <c r="S119" s="47">
        <v>0.33390046296296294</v>
      </c>
      <c r="T119" t="s">
        <v>73</v>
      </c>
      <c r="V119" s="46">
        <v>39806</v>
      </c>
      <c r="W119" s="47">
        <v>0.7625925925925926</v>
      </c>
      <c r="Y119" s="46">
        <v>39801</v>
      </c>
      <c r="Z119" s="47">
        <v>0.30201388888888886</v>
      </c>
    </row>
    <row r="120" spans="2:26">
      <c r="B120" s="46">
        <v>39808</v>
      </c>
      <c r="C120" s="47">
        <v>0.98563657407407401</v>
      </c>
      <c r="D120">
        <v>16</v>
      </c>
      <c r="E120" t="s">
        <v>16</v>
      </c>
      <c r="H120" s="16">
        <v>39791</v>
      </c>
      <c r="I120" s="17">
        <v>0.54096064814814815</v>
      </c>
      <c r="J120">
        <v>57</v>
      </c>
      <c r="K120" t="s">
        <v>15</v>
      </c>
      <c r="M120" s="11"/>
      <c r="N120" s="13" t="s">
        <v>12</v>
      </c>
      <c r="O120" s="13"/>
      <c r="P120" s="12"/>
      <c r="R120" s="46">
        <v>39791</v>
      </c>
      <c r="S120" s="47">
        <v>0.60760416666666661</v>
      </c>
      <c r="T120" t="s">
        <v>73</v>
      </c>
      <c r="V120" s="46">
        <v>39806</v>
      </c>
      <c r="W120" s="47">
        <v>0.77369212962962963</v>
      </c>
      <c r="Y120" s="46">
        <v>39801</v>
      </c>
      <c r="Z120" s="47">
        <v>0.31290509259259258</v>
      </c>
    </row>
    <row r="121" spans="2:26">
      <c r="B121" s="46">
        <v>39809</v>
      </c>
      <c r="C121" s="47">
        <v>2.6736111111111113E-2</v>
      </c>
      <c r="D121">
        <v>31</v>
      </c>
      <c r="E121" t="s">
        <v>16</v>
      </c>
      <c r="H121" s="16">
        <v>39791</v>
      </c>
      <c r="I121" s="17">
        <v>0.57177083333333334</v>
      </c>
      <c r="J121">
        <v>69</v>
      </c>
      <c r="K121" t="s">
        <v>15</v>
      </c>
      <c r="M121" s="11"/>
      <c r="N121" s="14" t="s">
        <v>12</v>
      </c>
      <c r="O121" s="13"/>
      <c r="P121" s="12"/>
      <c r="R121" s="46">
        <v>39791</v>
      </c>
      <c r="S121" s="47">
        <v>0.60760416666666661</v>
      </c>
      <c r="T121" t="s">
        <v>73</v>
      </c>
      <c r="V121" s="46">
        <v>39806</v>
      </c>
      <c r="W121" s="47">
        <v>0.96984953703703702</v>
      </c>
      <c r="Y121" s="46">
        <v>39801</v>
      </c>
      <c r="Z121" s="47">
        <v>0.34744212962962967</v>
      </c>
    </row>
    <row r="122" spans="2:26">
      <c r="B122" s="46">
        <v>39809</v>
      </c>
      <c r="C122" s="47">
        <v>0.42318287037037039</v>
      </c>
      <c r="D122">
        <v>254</v>
      </c>
      <c r="E122" t="s">
        <v>15</v>
      </c>
      <c r="H122" s="16">
        <v>39791</v>
      </c>
      <c r="I122" s="17">
        <v>0.6104398148148148</v>
      </c>
      <c r="J122" t="s">
        <v>14</v>
      </c>
      <c r="K122" t="s">
        <v>14</v>
      </c>
      <c r="M122" s="11"/>
      <c r="N122" s="14" t="s">
        <v>12</v>
      </c>
      <c r="O122" s="13"/>
      <c r="P122" s="12"/>
      <c r="R122" s="46">
        <v>39791</v>
      </c>
      <c r="S122" s="47">
        <v>0.60813657407407407</v>
      </c>
      <c r="T122" t="s">
        <v>73</v>
      </c>
      <c r="V122" s="46">
        <v>39808</v>
      </c>
      <c r="W122" s="47">
        <v>0.4173842592592592</v>
      </c>
      <c r="Y122" s="46">
        <v>39801</v>
      </c>
      <c r="Z122" s="47">
        <v>0.43538194444444445</v>
      </c>
    </row>
    <row r="123" spans="2:26">
      <c r="B123" s="46">
        <v>39809</v>
      </c>
      <c r="C123" s="47">
        <v>0.42780092592592595</v>
      </c>
      <c r="D123">
        <v>385</v>
      </c>
      <c r="E123" t="s">
        <v>15</v>
      </c>
      <c r="H123" s="16">
        <v>39791</v>
      </c>
      <c r="I123" s="17">
        <v>0.77986111111111101</v>
      </c>
      <c r="J123">
        <v>17</v>
      </c>
      <c r="K123" t="s">
        <v>16</v>
      </c>
      <c r="M123" s="11"/>
      <c r="N123" s="14" t="s">
        <v>12</v>
      </c>
      <c r="O123" s="13"/>
      <c r="P123" s="12"/>
      <c r="R123" s="46">
        <v>39791</v>
      </c>
      <c r="S123" s="47">
        <v>0.60813657407407407</v>
      </c>
      <c r="T123" t="s">
        <v>73</v>
      </c>
      <c r="V123" s="46">
        <v>39808</v>
      </c>
      <c r="W123" s="47">
        <v>0.41969907407407409</v>
      </c>
      <c r="Y123" s="46">
        <v>39801</v>
      </c>
      <c r="Z123" s="62">
        <v>0.68950231481481483</v>
      </c>
    </row>
    <row r="124" spans="2:26">
      <c r="B124" s="46">
        <v>39809</v>
      </c>
      <c r="C124" s="47">
        <v>0.52901620370370372</v>
      </c>
      <c r="D124">
        <v>111</v>
      </c>
      <c r="E124" t="s">
        <v>15</v>
      </c>
      <c r="H124" s="16">
        <v>39791</v>
      </c>
      <c r="I124" s="17">
        <v>0.78053240740740737</v>
      </c>
      <c r="J124">
        <v>120</v>
      </c>
      <c r="K124" t="s">
        <v>15</v>
      </c>
      <c r="M124" s="11"/>
      <c r="N124" s="14" t="s">
        <v>12</v>
      </c>
      <c r="O124" s="13"/>
      <c r="P124" s="12"/>
      <c r="R124" s="46">
        <v>39791</v>
      </c>
      <c r="S124" s="47">
        <v>0.60956018518518518</v>
      </c>
      <c r="T124" t="s">
        <v>73</v>
      </c>
      <c r="V124" s="46">
        <v>39808</v>
      </c>
      <c r="W124" s="47">
        <v>0.42243055555555559</v>
      </c>
      <c r="Y124" s="46">
        <v>39801</v>
      </c>
      <c r="Z124" s="47">
        <v>0.73107638888888893</v>
      </c>
    </row>
    <row r="125" spans="2:26">
      <c r="B125" s="46">
        <v>39809</v>
      </c>
      <c r="C125" s="47">
        <v>0.5944328703703704</v>
      </c>
      <c r="D125">
        <v>215</v>
      </c>
      <c r="E125" t="s">
        <v>15</v>
      </c>
      <c r="H125" s="16">
        <v>39791</v>
      </c>
      <c r="I125" s="17">
        <v>0.78484953703703697</v>
      </c>
      <c r="J125">
        <v>142</v>
      </c>
      <c r="K125" t="s">
        <v>15</v>
      </c>
      <c r="M125" s="11"/>
      <c r="N125" s="14" t="s">
        <v>12</v>
      </c>
      <c r="O125" s="13"/>
      <c r="P125" s="12"/>
      <c r="R125" s="46">
        <v>39791</v>
      </c>
      <c r="S125" s="47">
        <v>0.60957175925925922</v>
      </c>
      <c r="T125" t="s">
        <v>73</v>
      </c>
      <c r="V125" s="46">
        <v>39808</v>
      </c>
      <c r="W125" s="47">
        <v>0.42571759259259262</v>
      </c>
      <c r="Y125" s="46">
        <v>39801</v>
      </c>
      <c r="Z125" s="47">
        <v>0.73552083333333329</v>
      </c>
    </row>
    <row r="126" spans="2:26">
      <c r="B126" s="46">
        <v>39809</v>
      </c>
      <c r="C126" s="47">
        <v>0.59795138888888888</v>
      </c>
      <c r="D126">
        <v>28</v>
      </c>
      <c r="E126" t="s">
        <v>15</v>
      </c>
      <c r="H126" s="16">
        <v>39792</v>
      </c>
      <c r="I126" s="17">
        <v>0.35400462962962959</v>
      </c>
      <c r="J126">
        <v>5</v>
      </c>
      <c r="K126" t="s">
        <v>16</v>
      </c>
      <c r="M126" s="11" t="s">
        <v>12</v>
      </c>
      <c r="N126" s="13"/>
      <c r="O126" s="13"/>
      <c r="P126" s="12"/>
      <c r="R126" s="46">
        <v>39792</v>
      </c>
      <c r="S126" s="47">
        <v>0.53930555555555559</v>
      </c>
      <c r="T126" t="s">
        <v>73</v>
      </c>
      <c r="V126" s="46">
        <v>39808</v>
      </c>
      <c r="W126" s="47">
        <v>0.42616898148148147</v>
      </c>
      <c r="Y126" s="46">
        <v>39801</v>
      </c>
      <c r="Z126" s="47">
        <v>0.76643518518518527</v>
      </c>
    </row>
    <row r="127" spans="2:26">
      <c r="B127" s="46">
        <v>39809</v>
      </c>
      <c r="C127" s="47">
        <v>0.71950231481481486</v>
      </c>
      <c r="D127">
        <v>33</v>
      </c>
      <c r="E127" t="s">
        <v>16</v>
      </c>
      <c r="H127" s="16">
        <v>39792</v>
      </c>
      <c r="I127" s="17">
        <v>0.43798611111111113</v>
      </c>
      <c r="J127">
        <v>40</v>
      </c>
      <c r="K127" t="s">
        <v>16</v>
      </c>
      <c r="M127" s="11"/>
      <c r="N127" s="14" t="s">
        <v>12</v>
      </c>
      <c r="O127" s="13"/>
      <c r="P127" s="12"/>
      <c r="R127" s="46">
        <v>39792</v>
      </c>
      <c r="S127" s="47">
        <v>0.53931712962962963</v>
      </c>
      <c r="T127" t="s">
        <v>73</v>
      </c>
      <c r="V127" s="46">
        <v>39808</v>
      </c>
      <c r="W127" s="47">
        <v>0.43422453703703701</v>
      </c>
      <c r="Y127" s="46">
        <v>39801</v>
      </c>
      <c r="Z127" s="47">
        <v>0.77027777777777784</v>
      </c>
    </row>
    <row r="128" spans="2:26">
      <c r="B128" s="46">
        <v>39809</v>
      </c>
      <c r="C128" s="47">
        <v>0.72334490740740742</v>
      </c>
      <c r="D128">
        <v>250</v>
      </c>
      <c r="E128" t="s">
        <v>15</v>
      </c>
      <c r="H128" s="16">
        <v>39792</v>
      </c>
      <c r="I128" s="17">
        <v>0.43990740740740741</v>
      </c>
      <c r="J128">
        <v>54</v>
      </c>
      <c r="K128" t="s">
        <v>15</v>
      </c>
      <c r="M128" s="11"/>
      <c r="N128" s="14" t="s">
        <v>12</v>
      </c>
      <c r="O128" s="13"/>
      <c r="P128" s="12"/>
      <c r="R128" s="46">
        <v>39792</v>
      </c>
      <c r="S128" s="47">
        <v>0.85875000000000001</v>
      </c>
      <c r="T128" t="s">
        <v>73</v>
      </c>
      <c r="V128" s="46">
        <v>39808</v>
      </c>
      <c r="W128" s="47">
        <v>0.43567129629629631</v>
      </c>
      <c r="Y128" s="46">
        <v>39802</v>
      </c>
      <c r="Z128" s="47">
        <v>0.38429398148148147</v>
      </c>
    </row>
    <row r="129" spans="2:26">
      <c r="B129" s="46">
        <v>39809</v>
      </c>
      <c r="C129" s="47">
        <v>0.72831018518518509</v>
      </c>
      <c r="D129">
        <v>343</v>
      </c>
      <c r="E129" t="s">
        <v>15</v>
      </c>
      <c r="H129" s="16">
        <v>39792</v>
      </c>
      <c r="I129" s="17">
        <v>0.53849537037037043</v>
      </c>
      <c r="J129">
        <v>65</v>
      </c>
      <c r="K129" t="s">
        <v>15</v>
      </c>
      <c r="M129" s="11"/>
      <c r="N129" s="14" t="s">
        <v>12</v>
      </c>
      <c r="O129" s="13"/>
      <c r="P129" s="12"/>
      <c r="R129" s="46">
        <v>39792</v>
      </c>
      <c r="S129" s="47">
        <v>0.85875000000000001</v>
      </c>
      <c r="T129" t="s">
        <v>73</v>
      </c>
      <c r="V129" s="46">
        <v>39808</v>
      </c>
      <c r="W129" s="47">
        <v>0.47392361111111114</v>
      </c>
      <c r="Y129" s="46">
        <v>39802</v>
      </c>
      <c r="Z129" s="47">
        <v>0.70396990740740739</v>
      </c>
    </row>
    <row r="130" spans="2:26">
      <c r="B130" s="46">
        <v>39809</v>
      </c>
      <c r="C130" s="47">
        <v>0.73918981481481483</v>
      </c>
      <c r="D130">
        <v>90</v>
      </c>
      <c r="E130" t="s">
        <v>15</v>
      </c>
      <c r="H130" s="16">
        <v>39792</v>
      </c>
      <c r="I130" s="17">
        <v>0.53979166666666667</v>
      </c>
      <c r="J130">
        <v>129</v>
      </c>
      <c r="K130" t="s">
        <v>15</v>
      </c>
      <c r="M130" s="11"/>
      <c r="N130" s="14" t="s">
        <v>12</v>
      </c>
      <c r="O130" s="13"/>
      <c r="P130" s="12"/>
      <c r="R130" s="46">
        <v>39792</v>
      </c>
      <c r="S130" s="47">
        <v>0.85944444444444434</v>
      </c>
      <c r="T130" t="s">
        <v>73</v>
      </c>
      <c r="V130" s="46">
        <v>39808</v>
      </c>
      <c r="W130" s="47">
        <v>0.48137731481481483</v>
      </c>
      <c r="Y130" s="46">
        <v>39802</v>
      </c>
      <c r="Z130" s="47">
        <v>0.76755787037037038</v>
      </c>
    </row>
    <row r="131" spans="2:26">
      <c r="B131" s="46">
        <v>39809</v>
      </c>
      <c r="C131" s="47">
        <v>0.83128472222222216</v>
      </c>
      <c r="D131">
        <v>241</v>
      </c>
      <c r="E131" t="s">
        <v>15</v>
      </c>
      <c r="H131" s="16">
        <v>39792</v>
      </c>
      <c r="I131" s="17">
        <v>0.61100694444444448</v>
      </c>
      <c r="J131">
        <v>64</v>
      </c>
      <c r="K131" t="s">
        <v>15</v>
      </c>
      <c r="M131" s="11"/>
      <c r="N131" s="14" t="s">
        <v>12</v>
      </c>
      <c r="O131" s="13"/>
      <c r="P131" s="12"/>
      <c r="R131" s="46">
        <v>39792</v>
      </c>
      <c r="S131" s="47">
        <v>0.85944444444444434</v>
      </c>
      <c r="T131" t="s">
        <v>73</v>
      </c>
      <c r="V131" s="46">
        <v>39808</v>
      </c>
      <c r="W131" s="47">
        <v>0.48329861111111111</v>
      </c>
      <c r="Y131" s="46">
        <v>39802</v>
      </c>
      <c r="Z131" s="47">
        <v>0.77655092592592589</v>
      </c>
    </row>
    <row r="132" spans="2:26">
      <c r="B132" s="46">
        <v>39809</v>
      </c>
      <c r="C132" s="47">
        <v>0.9211111111111111</v>
      </c>
      <c r="D132">
        <v>89</v>
      </c>
      <c r="E132" t="s">
        <v>15</v>
      </c>
      <c r="H132" s="16">
        <v>39792</v>
      </c>
      <c r="I132" s="17">
        <v>0.76732638888888882</v>
      </c>
      <c r="J132">
        <v>138</v>
      </c>
      <c r="K132" t="s">
        <v>15</v>
      </c>
      <c r="M132" s="11"/>
      <c r="N132" s="14" t="s">
        <v>12</v>
      </c>
      <c r="O132" s="13"/>
      <c r="P132" s="12"/>
      <c r="R132" s="46">
        <v>39792</v>
      </c>
      <c r="S132" s="47">
        <v>0.86453703703703699</v>
      </c>
      <c r="T132" t="s">
        <v>73</v>
      </c>
      <c r="V132" s="46">
        <v>39808</v>
      </c>
      <c r="W132" s="47">
        <v>0.48361111111111116</v>
      </c>
      <c r="Y132" s="46">
        <v>39803</v>
      </c>
      <c r="Z132" s="47">
        <v>0.52258101851851857</v>
      </c>
    </row>
    <row r="133" spans="2:26">
      <c r="B133" s="46">
        <v>39809</v>
      </c>
      <c r="C133" s="47">
        <v>0.99430555555555555</v>
      </c>
      <c r="D133">
        <v>157</v>
      </c>
      <c r="E133" t="s">
        <v>15</v>
      </c>
      <c r="H133" s="16">
        <v>39792</v>
      </c>
      <c r="I133" s="17">
        <v>0.8552777777777778</v>
      </c>
      <c r="J133">
        <v>6</v>
      </c>
      <c r="K133" t="s">
        <v>16</v>
      </c>
      <c r="M133" s="11" t="s">
        <v>12</v>
      </c>
      <c r="N133" s="13"/>
      <c r="O133" s="13"/>
      <c r="P133" s="12"/>
      <c r="R133" s="46">
        <v>39792</v>
      </c>
      <c r="S133" s="47">
        <v>0.86454861111111114</v>
      </c>
      <c r="T133" t="s">
        <v>73</v>
      </c>
      <c r="V133" s="46">
        <v>39808</v>
      </c>
      <c r="W133" s="47">
        <v>0.48863425925925924</v>
      </c>
      <c r="Y133" s="46">
        <v>39804</v>
      </c>
      <c r="Z133" s="47">
        <v>0.33671296296296299</v>
      </c>
    </row>
    <row r="134" spans="2:26">
      <c r="B134" s="46">
        <v>39810</v>
      </c>
      <c r="C134" s="47">
        <v>8.3587962962962961E-2</v>
      </c>
      <c r="D134" t="s">
        <v>14</v>
      </c>
      <c r="E134" t="s">
        <v>14</v>
      </c>
      <c r="H134" s="16">
        <v>39793</v>
      </c>
      <c r="I134" s="17">
        <v>0.25453703703703706</v>
      </c>
      <c r="J134">
        <v>10</v>
      </c>
      <c r="K134" t="s">
        <v>16</v>
      </c>
      <c r="M134" s="11" t="s">
        <v>12</v>
      </c>
      <c r="N134" s="13"/>
      <c r="O134" s="13"/>
      <c r="P134" s="12"/>
      <c r="R134" s="46">
        <v>39792</v>
      </c>
      <c r="S134" s="47">
        <v>0.28010416666666665</v>
      </c>
      <c r="T134" t="s">
        <v>73</v>
      </c>
      <c r="V134" s="46">
        <v>39808</v>
      </c>
      <c r="W134" s="47">
        <v>0.4902199074074074</v>
      </c>
      <c r="Y134" s="46">
        <v>39804</v>
      </c>
      <c r="Z134" s="47">
        <v>0.35645833333333332</v>
      </c>
    </row>
    <row r="135" spans="2:26">
      <c r="B135" s="46">
        <v>39810</v>
      </c>
      <c r="C135" s="47">
        <v>0.41089120370370374</v>
      </c>
      <c r="D135">
        <v>27</v>
      </c>
      <c r="E135" t="s">
        <v>15</v>
      </c>
      <c r="H135" s="16">
        <v>39793</v>
      </c>
      <c r="I135" s="17">
        <v>0.43952546296296297</v>
      </c>
      <c r="J135">
        <v>72</v>
      </c>
      <c r="K135" t="s">
        <v>15</v>
      </c>
      <c r="M135" s="11"/>
      <c r="N135" s="14" t="s">
        <v>12</v>
      </c>
      <c r="O135" s="13"/>
      <c r="P135" s="12"/>
      <c r="R135" s="46">
        <v>39792</v>
      </c>
      <c r="S135" s="47">
        <v>0.28011574074074075</v>
      </c>
      <c r="T135" t="s">
        <v>73</v>
      </c>
      <c r="V135" s="46">
        <v>39808</v>
      </c>
      <c r="W135" s="47">
        <v>0.49322916666666666</v>
      </c>
      <c r="Y135" s="46">
        <v>39804</v>
      </c>
      <c r="Z135" s="47">
        <v>0.39026620370370368</v>
      </c>
    </row>
    <row r="136" spans="2:26">
      <c r="B136" s="46">
        <v>39810</v>
      </c>
      <c r="C136" s="47">
        <v>0.41711805555555559</v>
      </c>
      <c r="D136">
        <v>136</v>
      </c>
      <c r="E136" t="s">
        <v>15</v>
      </c>
      <c r="H136" s="16">
        <v>39793</v>
      </c>
      <c r="I136" s="17">
        <v>0.44371527777777775</v>
      </c>
      <c r="J136">
        <v>78</v>
      </c>
      <c r="K136" t="s">
        <v>16</v>
      </c>
      <c r="M136" s="11"/>
      <c r="N136" s="14" t="s">
        <v>12</v>
      </c>
      <c r="O136" s="13"/>
      <c r="P136" s="12"/>
      <c r="R136" s="46">
        <v>39792</v>
      </c>
      <c r="S136" s="47">
        <v>0.28221064814814817</v>
      </c>
      <c r="T136" t="s">
        <v>67</v>
      </c>
      <c r="V136" s="46">
        <v>39808</v>
      </c>
      <c r="W136" s="47">
        <v>0.49497685185185186</v>
      </c>
      <c r="Y136" s="46">
        <v>39804</v>
      </c>
      <c r="Z136" s="47">
        <v>0.39622685185185186</v>
      </c>
    </row>
    <row r="137" spans="2:26">
      <c r="B137" s="46">
        <v>39810</v>
      </c>
      <c r="C137" s="47">
        <v>0.41987268518518522</v>
      </c>
      <c r="D137">
        <v>387</v>
      </c>
      <c r="E137" t="s">
        <v>15</v>
      </c>
      <c r="H137" s="16">
        <v>39793</v>
      </c>
      <c r="I137" s="17">
        <v>0.44487268518518519</v>
      </c>
      <c r="J137">
        <v>32</v>
      </c>
      <c r="K137" t="s">
        <v>16</v>
      </c>
      <c r="M137" s="11"/>
      <c r="N137" s="14" t="s">
        <v>12</v>
      </c>
      <c r="O137" s="13"/>
      <c r="P137" s="12"/>
      <c r="R137" s="46">
        <v>39793</v>
      </c>
      <c r="S137" s="47">
        <v>0.30245370370370367</v>
      </c>
      <c r="T137" t="s">
        <v>67</v>
      </c>
      <c r="V137" s="46">
        <v>39808</v>
      </c>
      <c r="W137" s="47">
        <v>0.49693287037037037</v>
      </c>
      <c r="Y137" s="46">
        <v>39804</v>
      </c>
      <c r="Z137" s="47">
        <v>0.43709490740740736</v>
      </c>
    </row>
    <row r="138" spans="2:26">
      <c r="B138" s="46">
        <v>39810</v>
      </c>
      <c r="C138" s="47">
        <v>0.58613425925925922</v>
      </c>
      <c r="D138">
        <v>30</v>
      </c>
      <c r="E138" t="s">
        <v>16</v>
      </c>
      <c r="H138" s="16">
        <v>39793</v>
      </c>
      <c r="I138" s="17">
        <v>0.44640046296296299</v>
      </c>
      <c r="J138">
        <v>38</v>
      </c>
      <c r="K138" t="s">
        <v>15</v>
      </c>
      <c r="M138" s="11"/>
      <c r="N138" s="14" t="s">
        <v>12</v>
      </c>
      <c r="O138" s="13"/>
      <c r="P138" s="12"/>
      <c r="R138" s="46">
        <v>39793</v>
      </c>
      <c r="S138" s="47">
        <v>0.33856481481481482</v>
      </c>
      <c r="T138" t="s">
        <v>73</v>
      </c>
      <c r="V138" s="46">
        <v>39808</v>
      </c>
      <c r="W138" s="47">
        <v>0.49849537037037034</v>
      </c>
      <c r="Y138" s="46">
        <v>39804</v>
      </c>
      <c r="Z138" s="47">
        <v>0.45170138888888894</v>
      </c>
    </row>
    <row r="139" spans="2:26">
      <c r="B139" s="46">
        <v>39810</v>
      </c>
      <c r="C139" s="47">
        <v>0.60791666666666666</v>
      </c>
      <c r="D139">
        <v>210</v>
      </c>
      <c r="E139" t="s">
        <v>15</v>
      </c>
      <c r="H139" s="16">
        <v>39793</v>
      </c>
      <c r="I139" s="17">
        <v>0.4502430555555556</v>
      </c>
      <c r="J139">
        <v>43</v>
      </c>
      <c r="K139" t="s">
        <v>15</v>
      </c>
      <c r="M139" s="11"/>
      <c r="N139" s="14" t="s">
        <v>12</v>
      </c>
      <c r="O139" s="13"/>
      <c r="P139" s="12"/>
      <c r="R139" s="46">
        <v>39793</v>
      </c>
      <c r="S139" s="47">
        <v>0.33857638888888886</v>
      </c>
      <c r="T139" t="s">
        <v>73</v>
      </c>
      <c r="V139" s="46">
        <v>39808</v>
      </c>
      <c r="W139" s="47">
        <v>0.50222222222222224</v>
      </c>
      <c r="Y139" s="46">
        <v>39804</v>
      </c>
      <c r="Z139" s="47">
        <v>0.5699305555555555</v>
      </c>
    </row>
    <row r="140" spans="2:26">
      <c r="B140" s="46">
        <v>39810</v>
      </c>
      <c r="C140" s="47">
        <v>0.65684027777777776</v>
      </c>
      <c r="D140">
        <v>231</v>
      </c>
      <c r="E140" t="s">
        <v>15</v>
      </c>
      <c r="H140" s="16">
        <v>39793</v>
      </c>
      <c r="I140" s="17">
        <v>0.52028935185185188</v>
      </c>
      <c r="J140">
        <v>121</v>
      </c>
      <c r="K140" t="s">
        <v>15</v>
      </c>
      <c r="M140" s="11"/>
      <c r="N140" s="13"/>
      <c r="O140" s="13"/>
      <c r="P140" s="12" t="s">
        <v>12</v>
      </c>
      <c r="R140" s="46">
        <v>39793</v>
      </c>
      <c r="S140" s="47">
        <v>0.33922453703703703</v>
      </c>
      <c r="T140" t="s">
        <v>73</v>
      </c>
      <c r="V140" s="46">
        <v>39808</v>
      </c>
      <c r="W140" s="47">
        <v>0.50238425925925922</v>
      </c>
      <c r="Y140" s="46">
        <v>39804</v>
      </c>
      <c r="Z140" s="47">
        <v>0.57328703703703698</v>
      </c>
    </row>
    <row r="141" spans="2:26">
      <c r="B141" s="46">
        <v>39810</v>
      </c>
      <c r="C141" s="47">
        <v>0.75825231481481481</v>
      </c>
      <c r="D141">
        <v>335</v>
      </c>
      <c r="E141" t="s">
        <v>15</v>
      </c>
      <c r="H141" s="16">
        <v>39793</v>
      </c>
      <c r="I141" s="17">
        <v>0.57833333333333337</v>
      </c>
      <c r="J141">
        <v>63</v>
      </c>
      <c r="K141" t="s">
        <v>16</v>
      </c>
      <c r="M141" s="11"/>
      <c r="N141" s="14" t="s">
        <v>12</v>
      </c>
      <c r="O141" s="13"/>
      <c r="P141" s="12"/>
      <c r="R141" s="46">
        <v>39793</v>
      </c>
      <c r="S141" s="47">
        <v>0.33923611111111113</v>
      </c>
      <c r="T141" t="s">
        <v>73</v>
      </c>
      <c r="V141" s="46">
        <v>39808</v>
      </c>
      <c r="W141" s="47">
        <v>0.50244212962962964</v>
      </c>
      <c r="Y141" s="46">
        <v>39804</v>
      </c>
      <c r="Z141" s="47">
        <v>0.59446759259259263</v>
      </c>
    </row>
    <row r="142" spans="2:26">
      <c r="B142" s="46">
        <v>39810</v>
      </c>
      <c r="C142" s="47">
        <v>0.7632175925925927</v>
      </c>
      <c r="D142">
        <v>30</v>
      </c>
      <c r="E142" t="s">
        <v>15</v>
      </c>
      <c r="H142" s="16">
        <v>39793</v>
      </c>
      <c r="I142" s="17">
        <v>0.58355324074074078</v>
      </c>
      <c r="J142">
        <v>7</v>
      </c>
      <c r="K142" t="s">
        <v>16</v>
      </c>
      <c r="M142" s="11"/>
      <c r="N142" s="13"/>
      <c r="O142" s="13"/>
      <c r="P142" s="12" t="s">
        <v>12</v>
      </c>
      <c r="R142" s="46">
        <v>39793</v>
      </c>
      <c r="S142" s="47">
        <v>0.51938657407407407</v>
      </c>
      <c r="T142" t="s">
        <v>73</v>
      </c>
      <c r="V142" s="46">
        <v>39808</v>
      </c>
      <c r="W142" s="47">
        <v>0.50247685185185187</v>
      </c>
      <c r="Y142" s="46">
        <v>39804</v>
      </c>
      <c r="Z142" s="47">
        <v>0.61399305555555561</v>
      </c>
    </row>
    <row r="143" spans="2:26">
      <c r="B143" s="46">
        <v>39810</v>
      </c>
      <c r="C143" s="47">
        <v>0.78037037037037038</v>
      </c>
      <c r="D143">
        <v>97</v>
      </c>
      <c r="E143" t="s">
        <v>15</v>
      </c>
      <c r="H143" s="16">
        <v>39793</v>
      </c>
      <c r="I143" s="17">
        <v>0.60086805555555556</v>
      </c>
      <c r="J143">
        <v>202</v>
      </c>
      <c r="K143" t="s">
        <v>15</v>
      </c>
      <c r="M143" s="11"/>
      <c r="N143" s="13"/>
      <c r="O143" s="13"/>
      <c r="P143" s="12" t="s">
        <v>12</v>
      </c>
      <c r="R143" s="46">
        <v>39793</v>
      </c>
      <c r="S143" s="47">
        <v>0.51939814814814811</v>
      </c>
      <c r="T143" t="s">
        <v>73</v>
      </c>
      <c r="V143" s="46">
        <v>39808</v>
      </c>
      <c r="W143" s="47">
        <v>0.5413310185185185</v>
      </c>
      <c r="Y143" s="46">
        <v>39804</v>
      </c>
      <c r="Z143" s="47">
        <v>0.61980324074074067</v>
      </c>
    </row>
    <row r="144" spans="2:26">
      <c r="B144" s="46">
        <v>39810</v>
      </c>
      <c r="C144" s="47">
        <v>0.78456018518518522</v>
      </c>
      <c r="D144">
        <v>64</v>
      </c>
      <c r="E144" t="s">
        <v>15</v>
      </c>
      <c r="H144" s="16">
        <v>39793</v>
      </c>
      <c r="I144" s="17">
        <v>0.60406250000000006</v>
      </c>
      <c r="J144">
        <v>7</v>
      </c>
      <c r="K144" t="s">
        <v>16</v>
      </c>
      <c r="M144" s="11"/>
      <c r="N144" s="13" t="s">
        <v>12</v>
      </c>
      <c r="O144" s="13"/>
      <c r="P144" s="12"/>
      <c r="R144" s="46">
        <v>39793</v>
      </c>
      <c r="S144" s="47">
        <v>0.58280092592592592</v>
      </c>
      <c r="T144" t="s">
        <v>73</v>
      </c>
      <c r="V144" s="46">
        <v>39808</v>
      </c>
      <c r="W144" s="47">
        <v>0.55541666666666667</v>
      </c>
      <c r="Y144" s="46">
        <v>39804</v>
      </c>
      <c r="Z144" s="47">
        <v>0.7440162037037038</v>
      </c>
    </row>
    <row r="145" spans="2:26">
      <c r="B145" s="46">
        <v>39810</v>
      </c>
      <c r="C145" s="47">
        <v>0.81869212962962967</v>
      </c>
      <c r="D145">
        <v>24</v>
      </c>
      <c r="E145" t="s">
        <v>15</v>
      </c>
      <c r="H145" s="16">
        <v>39793</v>
      </c>
      <c r="I145" s="17">
        <v>0.60451388888888891</v>
      </c>
      <c r="J145">
        <v>16</v>
      </c>
      <c r="K145" t="s">
        <v>15</v>
      </c>
      <c r="M145" s="11"/>
      <c r="N145" s="13" t="s">
        <v>12</v>
      </c>
      <c r="O145" s="13"/>
      <c r="P145" s="12"/>
      <c r="R145" s="46">
        <v>39793</v>
      </c>
      <c r="S145" s="47">
        <v>0.58281250000000007</v>
      </c>
      <c r="T145" t="s">
        <v>73</v>
      </c>
      <c r="V145" s="46">
        <v>39808</v>
      </c>
      <c r="W145" s="47">
        <v>0.55563657407407407</v>
      </c>
      <c r="Y145" s="46">
        <v>39805</v>
      </c>
      <c r="Z145" s="47">
        <v>0.33269675925925929</v>
      </c>
    </row>
    <row r="146" spans="2:26">
      <c r="B146" s="46">
        <v>39810</v>
      </c>
      <c r="C146" s="47">
        <v>0.82125000000000004</v>
      </c>
      <c r="D146">
        <v>95</v>
      </c>
      <c r="E146" t="s">
        <v>15</v>
      </c>
      <c r="H146" s="16">
        <v>39793</v>
      </c>
      <c r="I146" s="17">
        <v>0.60495370370370372</v>
      </c>
      <c r="J146">
        <v>65</v>
      </c>
      <c r="K146" t="s">
        <v>16</v>
      </c>
      <c r="M146" s="11"/>
      <c r="N146" s="14" t="s">
        <v>12</v>
      </c>
      <c r="O146" s="13"/>
      <c r="P146" s="12"/>
      <c r="R146" s="46">
        <v>39793</v>
      </c>
      <c r="S146" s="47">
        <v>0.60026620370370376</v>
      </c>
      <c r="T146" t="s">
        <v>73</v>
      </c>
      <c r="V146" s="46">
        <v>39808</v>
      </c>
      <c r="W146" s="47">
        <v>0.65214120370370365</v>
      </c>
      <c r="Y146" s="46">
        <v>39805</v>
      </c>
      <c r="Z146" s="47">
        <v>0.34143518518518517</v>
      </c>
    </row>
    <row r="147" spans="2:26">
      <c r="B147" s="46">
        <v>39810</v>
      </c>
      <c r="C147" s="47">
        <v>0.8273032407407408</v>
      </c>
      <c r="D147">
        <v>75</v>
      </c>
      <c r="E147" t="s">
        <v>15</v>
      </c>
      <c r="H147" s="16">
        <v>39793</v>
      </c>
      <c r="I147" s="17">
        <v>0.66069444444444447</v>
      </c>
      <c r="J147">
        <v>47</v>
      </c>
      <c r="K147" t="s">
        <v>15</v>
      </c>
      <c r="M147" s="11"/>
      <c r="N147" s="14" t="s">
        <v>12</v>
      </c>
      <c r="O147" s="13"/>
      <c r="P147" s="12"/>
      <c r="R147" s="46">
        <v>39793</v>
      </c>
      <c r="S147" s="47">
        <v>0.6002777777777778</v>
      </c>
      <c r="T147" t="s">
        <v>73</v>
      </c>
      <c r="V147" s="46">
        <v>39808</v>
      </c>
      <c r="W147" s="47">
        <v>0.67100694444444453</v>
      </c>
      <c r="Y147" s="46">
        <v>39805</v>
      </c>
      <c r="Z147" s="47">
        <v>0.34686342592592595</v>
      </c>
    </row>
    <row r="148" spans="2:26">
      <c r="B148" s="46">
        <v>39810</v>
      </c>
      <c r="C148" s="47">
        <v>0.84030092592592587</v>
      </c>
      <c r="D148">
        <v>175</v>
      </c>
      <c r="E148" t="s">
        <v>15</v>
      </c>
      <c r="H148" s="16">
        <v>39793</v>
      </c>
      <c r="I148" s="17">
        <v>0.67249999999999999</v>
      </c>
      <c r="J148">
        <v>87</v>
      </c>
      <c r="K148" t="s">
        <v>15</v>
      </c>
      <c r="M148" s="11"/>
      <c r="N148" s="14" t="s">
        <v>12</v>
      </c>
      <c r="O148" s="13"/>
      <c r="P148" s="12"/>
      <c r="R148" s="46">
        <v>39793</v>
      </c>
      <c r="S148" s="47">
        <v>0.65751157407407412</v>
      </c>
      <c r="T148" t="s">
        <v>73</v>
      </c>
      <c r="V148" s="46">
        <v>39808</v>
      </c>
      <c r="W148" s="47">
        <v>0.73303240740740738</v>
      </c>
      <c r="Y148" s="46">
        <v>39805</v>
      </c>
      <c r="Z148" s="47">
        <v>0.34976851851851848</v>
      </c>
    </row>
    <row r="149" spans="2:26">
      <c r="B149" s="46">
        <v>39810</v>
      </c>
      <c r="C149" s="47">
        <v>0.93722222222222218</v>
      </c>
      <c r="D149">
        <v>33</v>
      </c>
      <c r="E149" t="s">
        <v>16</v>
      </c>
      <c r="H149" s="16">
        <v>39793</v>
      </c>
      <c r="I149" s="17">
        <v>0.69047453703703709</v>
      </c>
      <c r="J149">
        <v>20</v>
      </c>
      <c r="K149" t="s">
        <v>16</v>
      </c>
      <c r="M149" s="11"/>
      <c r="N149" s="14" t="s">
        <v>12</v>
      </c>
      <c r="O149" s="13"/>
      <c r="P149" s="12"/>
      <c r="R149" s="46">
        <v>39793</v>
      </c>
      <c r="S149" s="47">
        <v>0.65752314814814816</v>
      </c>
      <c r="T149" t="s">
        <v>73</v>
      </c>
      <c r="V149" s="46">
        <v>39808</v>
      </c>
      <c r="W149" s="47">
        <v>0.74716435185185182</v>
      </c>
      <c r="Y149" s="46">
        <v>39805</v>
      </c>
      <c r="Z149" s="47">
        <v>0.38120370370370371</v>
      </c>
    </row>
    <row r="150" spans="2:26">
      <c r="B150" s="46">
        <v>39810</v>
      </c>
      <c r="C150" s="47">
        <v>0.9584259259259259</v>
      </c>
      <c r="D150">
        <v>33</v>
      </c>
      <c r="E150" t="s">
        <v>16</v>
      </c>
      <c r="H150" s="16">
        <v>39793</v>
      </c>
      <c r="I150" s="17">
        <v>0.69113425925925931</v>
      </c>
      <c r="J150">
        <v>14</v>
      </c>
      <c r="K150" t="s">
        <v>16</v>
      </c>
      <c r="M150" s="11"/>
      <c r="N150" s="14" t="s">
        <v>12</v>
      </c>
      <c r="O150" s="13"/>
      <c r="P150" s="12"/>
      <c r="R150" s="46">
        <v>39793</v>
      </c>
      <c r="S150" s="47">
        <v>0.65810185185185188</v>
      </c>
      <c r="T150" t="s">
        <v>73</v>
      </c>
      <c r="V150" s="46">
        <v>39808</v>
      </c>
      <c r="W150" s="47">
        <v>0.92760416666666667</v>
      </c>
      <c r="Y150" s="46">
        <v>39805</v>
      </c>
      <c r="Z150" s="47">
        <v>0.42545138888888889</v>
      </c>
    </row>
    <row r="151" spans="2:26">
      <c r="B151" s="46">
        <v>39810</v>
      </c>
      <c r="C151" s="47">
        <v>0.98314814814814822</v>
      </c>
      <c r="D151">
        <v>31</v>
      </c>
      <c r="E151" t="s">
        <v>16</v>
      </c>
      <c r="H151" s="16">
        <v>39793</v>
      </c>
      <c r="I151" s="17">
        <v>0.69160879629629635</v>
      </c>
      <c r="J151">
        <v>78</v>
      </c>
      <c r="K151" t="s">
        <v>15</v>
      </c>
      <c r="M151" s="11"/>
      <c r="N151" s="14" t="s">
        <v>12</v>
      </c>
      <c r="O151" s="13"/>
      <c r="P151" s="12"/>
      <c r="R151" s="46">
        <v>39793</v>
      </c>
      <c r="S151" s="47">
        <v>0.65811342592592592</v>
      </c>
      <c r="T151" t="s">
        <v>73</v>
      </c>
      <c r="V151" s="46">
        <v>39808</v>
      </c>
      <c r="W151" s="47">
        <v>0.93221064814814814</v>
      </c>
      <c r="Y151" s="46">
        <v>39805</v>
      </c>
      <c r="Z151" s="47">
        <v>0.53010416666666671</v>
      </c>
    </row>
    <row r="152" spans="2:26">
      <c r="B152" s="46">
        <v>39811</v>
      </c>
      <c r="C152" s="47">
        <v>0.57652777777777775</v>
      </c>
      <c r="D152">
        <v>5</v>
      </c>
      <c r="E152" t="s">
        <v>16</v>
      </c>
      <c r="H152" s="16">
        <v>39793</v>
      </c>
      <c r="I152" s="17">
        <v>0.69282407407407398</v>
      </c>
      <c r="J152">
        <v>44</v>
      </c>
      <c r="K152" t="s">
        <v>16</v>
      </c>
      <c r="M152" s="11"/>
      <c r="N152" s="14" t="s">
        <v>12</v>
      </c>
      <c r="O152" s="13"/>
      <c r="P152" s="12"/>
      <c r="R152" s="46">
        <v>39793</v>
      </c>
      <c r="S152" s="47">
        <v>0.65869212962962964</v>
      </c>
      <c r="T152" t="s">
        <v>73</v>
      </c>
      <c r="V152" s="46">
        <v>39808</v>
      </c>
      <c r="W152" s="47">
        <v>0.9461342592592592</v>
      </c>
      <c r="Y152" s="46">
        <v>39805</v>
      </c>
      <c r="Z152" s="47">
        <v>0.83157407407407413</v>
      </c>
    </row>
    <row r="153" spans="2:26">
      <c r="B153" s="46">
        <v>39811</v>
      </c>
      <c r="C153" s="47">
        <v>0.57821759259259264</v>
      </c>
      <c r="D153">
        <v>194</v>
      </c>
      <c r="E153" t="s">
        <v>15</v>
      </c>
      <c r="H153" s="16">
        <v>39793</v>
      </c>
      <c r="I153" s="17">
        <v>0.73907407407407411</v>
      </c>
      <c r="J153">
        <v>48</v>
      </c>
      <c r="K153" t="s">
        <v>15</v>
      </c>
      <c r="M153" s="11"/>
      <c r="N153" s="14" t="s">
        <v>12</v>
      </c>
      <c r="O153" s="13"/>
      <c r="P153" s="12"/>
      <c r="R153" s="46">
        <v>39793</v>
      </c>
      <c r="S153" s="47">
        <v>0.65870370370370368</v>
      </c>
      <c r="T153" t="s">
        <v>73</v>
      </c>
      <c r="V153" s="46">
        <v>39808</v>
      </c>
      <c r="W153" s="47">
        <v>0.95607638888888891</v>
      </c>
      <c r="Y153" s="46">
        <v>39806</v>
      </c>
      <c r="Z153" s="47">
        <v>0.67925925925925934</v>
      </c>
    </row>
    <row r="154" spans="2:26">
      <c r="B154" s="46">
        <v>39811</v>
      </c>
      <c r="C154" s="47">
        <v>0.3817592592592593</v>
      </c>
      <c r="D154">
        <v>31</v>
      </c>
      <c r="E154" t="s">
        <v>16</v>
      </c>
      <c r="H154" s="16">
        <v>39793</v>
      </c>
      <c r="I154" s="17">
        <v>0.82827546296296306</v>
      </c>
      <c r="J154">
        <v>65</v>
      </c>
      <c r="K154" t="s">
        <v>16</v>
      </c>
      <c r="M154" s="11"/>
      <c r="N154" s="14" t="s">
        <v>12</v>
      </c>
      <c r="O154" s="13"/>
      <c r="P154" s="12"/>
      <c r="R154" s="46">
        <v>39793</v>
      </c>
      <c r="S154" s="47">
        <v>0.72636574074074067</v>
      </c>
      <c r="T154" t="s">
        <v>73</v>
      </c>
      <c r="V154" s="46">
        <v>39808</v>
      </c>
      <c r="W154" s="47">
        <v>0.9833101851851852</v>
      </c>
      <c r="Y154" s="46">
        <v>39806</v>
      </c>
      <c r="Z154" s="47">
        <v>0.69505787037037037</v>
      </c>
    </row>
    <row r="155" spans="2:26">
      <c r="B155" s="46">
        <v>39811</v>
      </c>
      <c r="C155" s="47">
        <v>0.50692129629629623</v>
      </c>
      <c r="D155">
        <v>34</v>
      </c>
      <c r="E155" t="s">
        <v>15</v>
      </c>
      <c r="H155" s="16">
        <v>39794</v>
      </c>
      <c r="I155" s="17">
        <v>0.32275462962962964</v>
      </c>
      <c r="J155">
        <v>23</v>
      </c>
      <c r="K155" t="s">
        <v>16</v>
      </c>
      <c r="M155" s="11"/>
      <c r="N155" s="14" t="s">
        <v>12</v>
      </c>
      <c r="O155" s="13"/>
      <c r="P155" s="12"/>
      <c r="R155" s="46">
        <v>39793</v>
      </c>
      <c r="S155" s="47">
        <v>0.72636574074074067</v>
      </c>
      <c r="T155" t="s">
        <v>73</v>
      </c>
      <c r="V155" s="46">
        <v>39809</v>
      </c>
      <c r="W155" s="47">
        <v>0.49584490740740739</v>
      </c>
      <c r="Y155" s="46">
        <v>39806</v>
      </c>
      <c r="Z155" s="47">
        <v>0.69952546296296303</v>
      </c>
    </row>
    <row r="156" spans="2:26">
      <c r="B156" s="46">
        <v>39811</v>
      </c>
      <c r="C156" s="47">
        <v>0.57374999999999998</v>
      </c>
      <c r="D156">
        <v>18</v>
      </c>
      <c r="E156" t="s">
        <v>15</v>
      </c>
      <c r="H156" s="16">
        <v>39794</v>
      </c>
      <c r="I156" s="17">
        <v>0.33740740740740738</v>
      </c>
      <c r="J156">
        <v>9</v>
      </c>
      <c r="K156" t="s">
        <v>16</v>
      </c>
      <c r="M156" s="11" t="s">
        <v>12</v>
      </c>
      <c r="N156" s="13"/>
      <c r="O156" s="13"/>
      <c r="P156" s="12"/>
      <c r="R156" s="46">
        <v>39793</v>
      </c>
      <c r="S156" s="47">
        <v>0.78182870370370372</v>
      </c>
      <c r="T156" t="s">
        <v>73</v>
      </c>
      <c r="V156" s="46">
        <v>39809</v>
      </c>
      <c r="W156" s="47">
        <v>0.49934027777777779</v>
      </c>
      <c r="Y156" s="46">
        <v>39808</v>
      </c>
      <c r="Z156" s="47">
        <v>0.42648148148148146</v>
      </c>
    </row>
    <row r="157" spans="2:26">
      <c r="B157" s="46">
        <v>39813</v>
      </c>
      <c r="C157" s="47">
        <v>0.6320486111111111</v>
      </c>
      <c r="D157">
        <v>37</v>
      </c>
      <c r="E157" t="s">
        <v>15</v>
      </c>
      <c r="H157" s="16">
        <v>39794</v>
      </c>
      <c r="I157" s="17">
        <v>0.37379629629629635</v>
      </c>
      <c r="J157">
        <v>9</v>
      </c>
      <c r="K157" t="s">
        <v>16</v>
      </c>
      <c r="M157" s="11"/>
      <c r="N157" s="14" t="s">
        <v>12</v>
      </c>
      <c r="O157" s="13"/>
      <c r="P157" s="12"/>
      <c r="R157" s="46">
        <v>39793</v>
      </c>
      <c r="S157" s="47">
        <v>0.78184027777777787</v>
      </c>
      <c r="T157" t="s">
        <v>73</v>
      </c>
      <c r="V157" s="46">
        <v>39809</v>
      </c>
      <c r="W157" s="47">
        <v>0.53046296296296302</v>
      </c>
      <c r="Y157" s="46">
        <v>39808</v>
      </c>
      <c r="Z157" s="47">
        <v>0.47490740740740739</v>
      </c>
    </row>
    <row r="158" spans="2:26">
      <c r="B158" s="46">
        <v>39813</v>
      </c>
      <c r="C158" s="47">
        <v>0.6899305555555556</v>
      </c>
      <c r="D158" t="s">
        <v>14</v>
      </c>
      <c r="E158" t="s">
        <v>14</v>
      </c>
      <c r="H158" s="16">
        <v>39794</v>
      </c>
      <c r="I158" s="17">
        <v>0.37565972222222221</v>
      </c>
      <c r="J158">
        <v>19</v>
      </c>
      <c r="K158" t="s">
        <v>16</v>
      </c>
      <c r="M158" s="11"/>
      <c r="N158" s="14" t="s">
        <v>12</v>
      </c>
      <c r="O158" s="13"/>
      <c r="P158" s="12"/>
      <c r="R158" s="46">
        <v>39793</v>
      </c>
      <c r="S158" s="47">
        <v>0.82212962962962965</v>
      </c>
      <c r="T158" t="s">
        <v>73</v>
      </c>
      <c r="V158" s="46">
        <v>39809</v>
      </c>
      <c r="W158" s="47">
        <v>0.54210648148148144</v>
      </c>
      <c r="Y158" s="46">
        <v>39808</v>
      </c>
      <c r="Z158" s="47">
        <v>0.73879629629629628</v>
      </c>
    </row>
    <row r="159" spans="2:26">
      <c r="B159" s="46">
        <v>39819</v>
      </c>
      <c r="C159" s="47">
        <v>0.68185185185185182</v>
      </c>
      <c r="D159">
        <v>9</v>
      </c>
      <c r="E159" t="s">
        <v>15</v>
      </c>
      <c r="H159" s="16">
        <v>39794</v>
      </c>
      <c r="I159" s="17">
        <v>0.38527777777777777</v>
      </c>
      <c r="J159">
        <v>22</v>
      </c>
      <c r="K159" t="s">
        <v>16</v>
      </c>
      <c r="M159" s="11"/>
      <c r="N159" s="14" t="s">
        <v>12</v>
      </c>
      <c r="O159" s="13"/>
      <c r="P159" s="12"/>
      <c r="R159" s="46">
        <v>39793</v>
      </c>
      <c r="S159" s="47">
        <v>0.82212962962962965</v>
      </c>
      <c r="T159" t="s">
        <v>73</v>
      </c>
      <c r="V159" s="46">
        <v>39809</v>
      </c>
      <c r="W159" s="47">
        <v>0.54376157407407411</v>
      </c>
      <c r="Y159" s="46">
        <v>39808</v>
      </c>
      <c r="Z159" s="47">
        <v>0.91995370370370377</v>
      </c>
    </row>
    <row r="160" spans="2:26">
      <c r="B160" s="46">
        <v>39819</v>
      </c>
      <c r="C160" s="47">
        <v>0.68216435185185187</v>
      </c>
      <c r="D160">
        <v>36</v>
      </c>
      <c r="E160" t="s">
        <v>15</v>
      </c>
      <c r="H160" s="16">
        <v>39794</v>
      </c>
      <c r="I160" s="17">
        <v>0.60401620370370368</v>
      </c>
      <c r="J160">
        <v>52</v>
      </c>
      <c r="K160" t="s">
        <v>16</v>
      </c>
      <c r="M160" s="11"/>
      <c r="N160" s="14" t="s">
        <v>12</v>
      </c>
      <c r="O160" s="13"/>
      <c r="P160" s="12"/>
      <c r="R160" s="46">
        <v>39793</v>
      </c>
      <c r="S160" s="47">
        <v>0.82307870370370362</v>
      </c>
      <c r="T160" t="s">
        <v>73</v>
      </c>
      <c r="V160" s="46">
        <v>39809</v>
      </c>
      <c r="W160" s="47">
        <v>0.54449074074074078</v>
      </c>
      <c r="Y160" s="46">
        <v>39808</v>
      </c>
      <c r="Z160" s="47">
        <v>0.92829861111111101</v>
      </c>
    </row>
    <row r="161" spans="2:26">
      <c r="B161" s="46">
        <v>39819</v>
      </c>
      <c r="C161" s="47">
        <v>0.68368055555555562</v>
      </c>
      <c r="D161">
        <v>3</v>
      </c>
      <c r="E161" t="s">
        <v>16</v>
      </c>
      <c r="H161" s="16">
        <v>39794</v>
      </c>
      <c r="I161" s="17">
        <v>0.65277777777777779</v>
      </c>
      <c r="J161">
        <v>65</v>
      </c>
      <c r="K161" t="s">
        <v>15</v>
      </c>
      <c r="M161" s="11"/>
      <c r="N161" s="14" t="s">
        <v>12</v>
      </c>
      <c r="O161" s="13"/>
      <c r="P161" s="12"/>
      <c r="R161" s="46">
        <v>39793</v>
      </c>
      <c r="S161" s="47">
        <v>0.82307870370370362</v>
      </c>
      <c r="T161" t="s">
        <v>73</v>
      </c>
      <c r="V161" s="46">
        <v>39809</v>
      </c>
      <c r="W161" s="47">
        <v>0.54721064814814813</v>
      </c>
      <c r="Y161" s="46">
        <v>39808</v>
      </c>
      <c r="Z161" s="47">
        <v>0.93303240740740734</v>
      </c>
    </row>
    <row r="162" spans="2:26">
      <c r="B162" s="46">
        <v>39819</v>
      </c>
      <c r="C162" s="47">
        <v>0.71281250000000007</v>
      </c>
      <c r="D162">
        <v>66</v>
      </c>
      <c r="E162" t="s">
        <v>15</v>
      </c>
      <c r="H162" s="16">
        <v>39794</v>
      </c>
      <c r="I162" s="17">
        <v>0.66613425925925929</v>
      </c>
      <c r="J162">
        <v>76</v>
      </c>
      <c r="K162" t="s">
        <v>15</v>
      </c>
      <c r="M162" s="11"/>
      <c r="N162" s="14" t="s">
        <v>12</v>
      </c>
      <c r="O162" s="13"/>
      <c r="P162" s="12"/>
      <c r="R162" s="46">
        <v>39793</v>
      </c>
      <c r="S162" s="47">
        <v>0.82428240740740744</v>
      </c>
      <c r="T162" t="s">
        <v>73</v>
      </c>
      <c r="V162" s="46">
        <v>39809</v>
      </c>
      <c r="W162" s="47">
        <v>0.54798611111111117</v>
      </c>
      <c r="Y162" s="46">
        <v>39808</v>
      </c>
      <c r="Z162" s="47">
        <v>0.93414351851851851</v>
      </c>
    </row>
    <row r="163" spans="2:26">
      <c r="B163" s="46">
        <v>39819</v>
      </c>
      <c r="C163" s="47">
        <v>0.66994212962962962</v>
      </c>
      <c r="D163">
        <v>151</v>
      </c>
      <c r="E163" t="s">
        <v>15</v>
      </c>
      <c r="H163" s="16">
        <v>39794</v>
      </c>
      <c r="I163" s="17">
        <v>0.6807523148148148</v>
      </c>
      <c r="J163">
        <v>61</v>
      </c>
      <c r="K163" t="s">
        <v>16</v>
      </c>
      <c r="M163" s="11"/>
      <c r="N163" s="14" t="s">
        <v>12</v>
      </c>
      <c r="O163" s="13"/>
      <c r="P163" s="12"/>
      <c r="R163" s="46">
        <v>39793</v>
      </c>
      <c r="S163" s="47">
        <v>0.82428240740740744</v>
      </c>
      <c r="T163" t="s">
        <v>73</v>
      </c>
      <c r="V163" s="46">
        <v>39809</v>
      </c>
      <c r="W163" s="47">
        <v>0.54918981481481477</v>
      </c>
      <c r="Y163" s="46">
        <v>39808</v>
      </c>
      <c r="Z163" s="47">
        <v>0.94048611111111102</v>
      </c>
    </row>
    <row r="164" spans="2:26">
      <c r="B164" s="46">
        <v>39819</v>
      </c>
      <c r="C164" s="47">
        <v>0.62149305555555556</v>
      </c>
      <c r="D164">
        <v>99</v>
      </c>
      <c r="E164" t="s">
        <v>15</v>
      </c>
      <c r="H164" s="16">
        <v>39794</v>
      </c>
      <c r="I164" s="17">
        <v>0.68178240740740748</v>
      </c>
      <c r="J164">
        <v>77</v>
      </c>
      <c r="K164" t="s">
        <v>16</v>
      </c>
      <c r="M164" s="11"/>
      <c r="N164" s="14" t="s">
        <v>12</v>
      </c>
      <c r="O164" s="13"/>
      <c r="P164" s="12"/>
      <c r="R164" s="46">
        <v>39793</v>
      </c>
      <c r="S164" s="47">
        <v>0.82454861111111111</v>
      </c>
      <c r="T164" t="s">
        <v>73</v>
      </c>
      <c r="V164" s="46">
        <v>39809</v>
      </c>
      <c r="W164" s="47">
        <v>0.61045138888888884</v>
      </c>
      <c r="Y164" s="46">
        <v>39808</v>
      </c>
      <c r="Z164" s="47">
        <v>0.94777777777777772</v>
      </c>
    </row>
    <row r="165" spans="2:26">
      <c r="B165" s="46">
        <v>39820</v>
      </c>
      <c r="C165" s="47">
        <v>0.32784722222222223</v>
      </c>
      <c r="D165">
        <v>55</v>
      </c>
      <c r="E165" t="s">
        <v>15</v>
      </c>
      <c r="H165" s="16">
        <v>39794</v>
      </c>
      <c r="I165" s="17">
        <v>0.68299768518518522</v>
      </c>
      <c r="J165">
        <v>54</v>
      </c>
      <c r="K165" t="s">
        <v>16</v>
      </c>
      <c r="M165" s="11"/>
      <c r="N165" s="14" t="s">
        <v>12</v>
      </c>
      <c r="O165" s="13"/>
      <c r="P165" s="12"/>
      <c r="R165" s="46">
        <v>39793</v>
      </c>
      <c r="S165" s="47">
        <v>0.82508101851851856</v>
      </c>
      <c r="T165" t="s">
        <v>73</v>
      </c>
      <c r="V165" s="46">
        <v>39809</v>
      </c>
      <c r="W165" s="47">
        <v>0.68812499999999999</v>
      </c>
      <c r="Y165" s="46">
        <v>39808</v>
      </c>
      <c r="Z165" s="47">
        <v>0.95763888888888893</v>
      </c>
    </row>
    <row r="166" spans="2:26">
      <c r="B166" s="46">
        <v>39820</v>
      </c>
      <c r="C166" s="47">
        <v>0.63376157407407407</v>
      </c>
      <c r="D166">
        <v>27</v>
      </c>
      <c r="E166" t="s">
        <v>15</v>
      </c>
      <c r="H166" s="16">
        <v>39794</v>
      </c>
      <c r="I166" s="17">
        <v>0.72931712962962969</v>
      </c>
      <c r="J166">
        <v>53</v>
      </c>
      <c r="K166" t="s">
        <v>15</v>
      </c>
      <c r="M166" s="11"/>
      <c r="N166" s="14" t="s">
        <v>12</v>
      </c>
      <c r="O166" s="13"/>
      <c r="P166" s="12"/>
      <c r="R166" s="46">
        <v>39793</v>
      </c>
      <c r="S166" s="47">
        <v>0.8250925925925926</v>
      </c>
      <c r="T166" t="s">
        <v>73</v>
      </c>
      <c r="V166" s="46">
        <v>39809</v>
      </c>
      <c r="W166" s="47">
        <v>0.69609953703703698</v>
      </c>
      <c r="Y166" s="46">
        <v>39808</v>
      </c>
      <c r="Z166" s="47">
        <v>0.96295138888888887</v>
      </c>
    </row>
    <row r="167" spans="2:26">
      <c r="B167" s="46">
        <v>39820</v>
      </c>
      <c r="C167" s="47">
        <v>0.71708333333333341</v>
      </c>
      <c r="D167">
        <v>1412</v>
      </c>
      <c r="E167" t="s">
        <v>15</v>
      </c>
      <c r="H167" s="16">
        <v>39794</v>
      </c>
      <c r="I167" s="17">
        <v>0.74571759259259263</v>
      </c>
      <c r="J167">
        <v>5</v>
      </c>
      <c r="K167" t="s">
        <v>16</v>
      </c>
      <c r="M167" s="11"/>
      <c r="N167" s="14" t="s">
        <v>12</v>
      </c>
      <c r="O167" s="13"/>
      <c r="P167" s="12"/>
      <c r="R167" s="46">
        <v>39793</v>
      </c>
      <c r="S167" s="47">
        <v>0.82645833333333341</v>
      </c>
      <c r="T167" t="s">
        <v>67</v>
      </c>
      <c r="V167" s="46">
        <v>39809</v>
      </c>
      <c r="W167" s="47">
        <v>0.80662037037037038</v>
      </c>
      <c r="Y167" s="46">
        <v>39808</v>
      </c>
      <c r="Z167" s="47">
        <v>0.9700347222222222</v>
      </c>
    </row>
    <row r="168" spans="2:26">
      <c r="B168" s="46">
        <v>39820</v>
      </c>
      <c r="C168" s="47">
        <v>0.73903935185185177</v>
      </c>
      <c r="D168">
        <v>1449</v>
      </c>
      <c r="E168" t="s">
        <v>15</v>
      </c>
      <c r="H168" s="16">
        <v>39794</v>
      </c>
      <c r="I168" s="17">
        <v>0.74607638888888894</v>
      </c>
      <c r="J168">
        <v>8</v>
      </c>
      <c r="K168" t="s">
        <v>16</v>
      </c>
      <c r="M168" s="11"/>
      <c r="N168" s="14" t="s">
        <v>12</v>
      </c>
      <c r="O168" s="13"/>
      <c r="P168" s="12"/>
      <c r="R168" s="46">
        <v>39793</v>
      </c>
      <c r="S168" s="47">
        <v>0.92164351851851845</v>
      </c>
      <c r="T168" t="s">
        <v>73</v>
      </c>
      <c r="V168" s="46">
        <v>39810</v>
      </c>
      <c r="W168" s="47">
        <v>2.390046296296296E-2</v>
      </c>
      <c r="Y168" s="46">
        <v>39809</v>
      </c>
      <c r="Z168" s="47">
        <v>0.37775462962962963</v>
      </c>
    </row>
    <row r="169" spans="2:26">
      <c r="B169" s="46">
        <v>39820</v>
      </c>
      <c r="C169" s="47">
        <v>0.98145833333333332</v>
      </c>
      <c r="D169">
        <v>33</v>
      </c>
      <c r="E169" t="s">
        <v>16</v>
      </c>
      <c r="H169" s="16">
        <v>39794</v>
      </c>
      <c r="I169" s="17">
        <v>0.74664351851851851</v>
      </c>
      <c r="J169">
        <v>6</v>
      </c>
      <c r="K169" t="s">
        <v>16</v>
      </c>
      <c r="M169" s="11"/>
      <c r="N169" s="14" t="s">
        <v>12</v>
      </c>
      <c r="O169" s="13"/>
      <c r="P169" s="12"/>
      <c r="R169" s="46">
        <v>39793</v>
      </c>
      <c r="S169" s="47">
        <v>0.9216550925925926</v>
      </c>
      <c r="T169" t="s">
        <v>73</v>
      </c>
      <c r="V169" s="46">
        <v>39810</v>
      </c>
      <c r="W169" s="47">
        <v>9.1689814814814807E-2</v>
      </c>
      <c r="Y169" s="46">
        <v>39809</v>
      </c>
      <c r="Z169" s="47">
        <v>0.44072916666666667</v>
      </c>
    </row>
    <row r="170" spans="2:26">
      <c r="B170" s="46">
        <v>39820</v>
      </c>
      <c r="C170" s="47">
        <v>0.98451388888888891</v>
      </c>
      <c r="D170">
        <v>2441</v>
      </c>
      <c r="E170" t="s">
        <v>15</v>
      </c>
      <c r="H170" s="16">
        <v>39794</v>
      </c>
      <c r="I170" s="17">
        <v>0.74954861111111104</v>
      </c>
      <c r="J170">
        <v>77</v>
      </c>
      <c r="K170" t="s">
        <v>15</v>
      </c>
      <c r="M170" s="11"/>
      <c r="N170" s="14" t="s">
        <v>12</v>
      </c>
      <c r="O170" s="13"/>
      <c r="P170" s="12"/>
      <c r="R170" s="46">
        <v>39793</v>
      </c>
      <c r="S170" s="47">
        <v>0.92280092592592589</v>
      </c>
      <c r="T170" t="s">
        <v>73</v>
      </c>
      <c r="V170" s="46">
        <v>39810</v>
      </c>
      <c r="W170" s="47">
        <v>0.32484953703703706</v>
      </c>
      <c r="Y170" s="46">
        <v>39809</v>
      </c>
      <c r="Z170" s="47">
        <v>0.80521990740740745</v>
      </c>
    </row>
    <row r="171" spans="2:26">
      <c r="B171" s="46">
        <v>39821</v>
      </c>
      <c r="C171" s="47">
        <v>0.72525462962962972</v>
      </c>
      <c r="D171">
        <v>807</v>
      </c>
      <c r="E171" t="s">
        <v>15</v>
      </c>
      <c r="H171" s="16">
        <v>39794</v>
      </c>
      <c r="I171" s="17">
        <v>0.85563657407407412</v>
      </c>
      <c r="J171">
        <v>13</v>
      </c>
      <c r="K171" t="s">
        <v>16</v>
      </c>
      <c r="M171" s="11" t="s">
        <v>12</v>
      </c>
      <c r="N171" s="13"/>
      <c r="O171" s="13"/>
      <c r="P171" s="12"/>
      <c r="R171" s="46">
        <v>39793</v>
      </c>
      <c r="S171" s="47">
        <v>0.92281250000000004</v>
      </c>
      <c r="T171" t="s">
        <v>73</v>
      </c>
      <c r="V171" s="46">
        <v>39810</v>
      </c>
      <c r="W171" s="47">
        <v>0.41061342592592592</v>
      </c>
      <c r="Y171" s="46">
        <v>39810</v>
      </c>
      <c r="Z171" s="47">
        <v>0.64548611111111109</v>
      </c>
    </row>
    <row r="172" spans="2:26">
      <c r="B172" s="46">
        <v>39821</v>
      </c>
      <c r="C172" s="47">
        <v>0.94759259259259254</v>
      </c>
      <c r="D172">
        <v>1277</v>
      </c>
      <c r="E172" t="s">
        <v>15</v>
      </c>
      <c r="H172" s="16">
        <v>39794</v>
      </c>
      <c r="I172" s="17">
        <v>0.87335648148148148</v>
      </c>
      <c r="J172">
        <v>17</v>
      </c>
      <c r="K172" t="s">
        <v>16</v>
      </c>
      <c r="M172" s="11"/>
      <c r="N172" s="14" t="s">
        <v>12</v>
      </c>
      <c r="O172" s="13"/>
      <c r="P172" s="12"/>
      <c r="R172" s="46">
        <v>39794</v>
      </c>
      <c r="S172" s="47">
        <v>0.33686342592592594</v>
      </c>
      <c r="T172" t="s">
        <v>67</v>
      </c>
      <c r="V172" s="46">
        <v>39810</v>
      </c>
      <c r="W172" s="47">
        <v>0.63396990740740744</v>
      </c>
      <c r="Y172" s="46">
        <v>39810</v>
      </c>
      <c r="Z172" s="47">
        <v>0.64677083333333341</v>
      </c>
    </row>
    <row r="173" spans="2:26">
      <c r="B173" s="46">
        <v>39821</v>
      </c>
      <c r="C173" s="47">
        <v>0.96908564814814813</v>
      </c>
      <c r="D173">
        <v>90</v>
      </c>
      <c r="E173" t="s">
        <v>15</v>
      </c>
      <c r="H173" s="16">
        <v>39795</v>
      </c>
      <c r="I173" s="17">
        <v>0.32339120370370372</v>
      </c>
      <c r="J173">
        <v>83</v>
      </c>
      <c r="K173" t="s">
        <v>15</v>
      </c>
      <c r="M173" s="11"/>
      <c r="N173" s="14" t="s">
        <v>12</v>
      </c>
      <c r="O173" s="13"/>
      <c r="P173" s="12"/>
      <c r="R173" s="46">
        <v>39794</v>
      </c>
      <c r="S173" s="47">
        <v>0.33710648148148148</v>
      </c>
      <c r="T173" t="s">
        <v>66</v>
      </c>
      <c r="V173" s="46">
        <v>39810</v>
      </c>
      <c r="W173" s="47">
        <v>0.64995370370370364</v>
      </c>
      <c r="Y173" s="46">
        <v>39810</v>
      </c>
      <c r="Z173" s="47">
        <v>0.65320601851851856</v>
      </c>
    </row>
    <row r="174" spans="2:26">
      <c r="B174" s="46">
        <v>39822</v>
      </c>
      <c r="C174" s="47">
        <v>0.26605324074074072</v>
      </c>
      <c r="D174">
        <v>19</v>
      </c>
      <c r="E174" t="s">
        <v>16</v>
      </c>
      <c r="H174" s="16">
        <v>39795</v>
      </c>
      <c r="I174" s="17">
        <v>0.36167824074074079</v>
      </c>
      <c r="J174">
        <v>25</v>
      </c>
      <c r="K174" t="s">
        <v>16</v>
      </c>
      <c r="M174" s="11"/>
      <c r="N174" s="14" t="s">
        <v>12</v>
      </c>
      <c r="O174" s="13"/>
      <c r="P174" s="12"/>
      <c r="R174" s="46">
        <v>39794</v>
      </c>
      <c r="S174" s="47">
        <v>0.33729166666666671</v>
      </c>
      <c r="T174" t="s">
        <v>67</v>
      </c>
      <c r="V174" s="46">
        <v>39810</v>
      </c>
      <c r="W174" s="47">
        <v>0.74076388888888889</v>
      </c>
      <c r="Y174" s="46">
        <v>39810</v>
      </c>
      <c r="Z174" s="47">
        <v>0.65554398148148152</v>
      </c>
    </row>
    <row r="175" spans="2:26">
      <c r="B175" s="46">
        <v>39822</v>
      </c>
      <c r="C175" s="47">
        <v>0.26644675925925926</v>
      </c>
      <c r="D175">
        <v>130</v>
      </c>
      <c r="E175" t="s">
        <v>15</v>
      </c>
      <c r="H175" s="16">
        <v>39795</v>
      </c>
      <c r="I175" s="17">
        <v>0.37351851851851853</v>
      </c>
      <c r="J175">
        <v>25</v>
      </c>
      <c r="K175" t="s">
        <v>16</v>
      </c>
      <c r="M175" s="11"/>
      <c r="N175" s="14" t="s">
        <v>12</v>
      </c>
      <c r="O175" s="13"/>
      <c r="P175" s="12"/>
      <c r="R175" s="46">
        <v>39794</v>
      </c>
      <c r="S175" s="47">
        <v>0.7455208333333333</v>
      </c>
      <c r="T175" t="s">
        <v>73</v>
      </c>
      <c r="V175" s="46">
        <v>39810</v>
      </c>
      <c r="W175" s="47">
        <v>0.75083333333333335</v>
      </c>
      <c r="Y175" s="46">
        <v>39810</v>
      </c>
      <c r="Z175" s="47">
        <v>0.6599652777777778</v>
      </c>
    </row>
    <row r="176" spans="2:26">
      <c r="B176" s="46">
        <v>39822</v>
      </c>
      <c r="C176" s="47">
        <v>0.79076388888888882</v>
      </c>
      <c r="D176">
        <v>151</v>
      </c>
      <c r="E176" t="s">
        <v>15</v>
      </c>
      <c r="H176" s="16">
        <v>39795</v>
      </c>
      <c r="I176" s="17">
        <v>0.44067129629629626</v>
      </c>
      <c r="J176">
        <v>155</v>
      </c>
      <c r="K176" t="s">
        <v>15</v>
      </c>
      <c r="M176" s="11"/>
      <c r="N176" s="14" t="s">
        <v>12</v>
      </c>
      <c r="O176" s="13"/>
      <c r="P176" s="12"/>
      <c r="R176" s="46">
        <v>39794</v>
      </c>
      <c r="S176" s="47">
        <v>0.74553240740740734</v>
      </c>
      <c r="T176" t="s">
        <v>73</v>
      </c>
      <c r="V176" s="46">
        <v>39810</v>
      </c>
      <c r="W176" s="47">
        <v>0.82998842592592592</v>
      </c>
      <c r="Y176" s="46">
        <v>39810</v>
      </c>
      <c r="Z176" s="47">
        <v>0.67459490740740735</v>
      </c>
    </row>
    <row r="177" spans="2:26">
      <c r="B177" s="46">
        <v>39822</v>
      </c>
      <c r="C177" s="47">
        <v>0.81268518518518518</v>
      </c>
      <c r="D177">
        <v>17</v>
      </c>
      <c r="E177" t="s">
        <v>15</v>
      </c>
      <c r="H177" s="16">
        <v>39795</v>
      </c>
      <c r="I177" s="17">
        <v>0.4755092592592593</v>
      </c>
      <c r="J177">
        <v>31</v>
      </c>
      <c r="K177" t="s">
        <v>15</v>
      </c>
      <c r="M177" s="11"/>
      <c r="N177" s="14" t="s">
        <v>12</v>
      </c>
      <c r="O177" s="13"/>
      <c r="P177" s="12"/>
      <c r="R177" s="46">
        <v>39794</v>
      </c>
      <c r="S177" s="47">
        <v>0.74807870370370377</v>
      </c>
      <c r="T177" t="s">
        <v>73</v>
      </c>
      <c r="V177" s="46">
        <v>39811</v>
      </c>
      <c r="W177" s="47">
        <v>0.58503472222222219</v>
      </c>
      <c r="Y177" s="46">
        <v>39810</v>
      </c>
      <c r="Z177" s="47">
        <v>0.73506944444444444</v>
      </c>
    </row>
    <row r="178" spans="2:26">
      <c r="B178" s="46">
        <v>39822</v>
      </c>
      <c r="C178" s="47">
        <v>0.93864583333333329</v>
      </c>
      <c r="D178">
        <v>276</v>
      </c>
      <c r="E178" t="s">
        <v>15</v>
      </c>
      <c r="H178" s="16">
        <v>39795</v>
      </c>
      <c r="I178" s="17">
        <v>0.5638657407407407</v>
      </c>
      <c r="J178">
        <v>48</v>
      </c>
      <c r="K178" t="s">
        <v>16</v>
      </c>
      <c r="M178" s="11"/>
      <c r="N178" s="14" t="s">
        <v>12</v>
      </c>
      <c r="O178" s="13"/>
      <c r="P178" s="12"/>
      <c r="R178" s="46">
        <v>39794</v>
      </c>
      <c r="S178" s="47">
        <v>0.7480902777777777</v>
      </c>
      <c r="T178" t="s">
        <v>73</v>
      </c>
      <c r="V178" s="46">
        <v>39811</v>
      </c>
      <c r="W178" s="47">
        <v>0.45067129629629626</v>
      </c>
      <c r="Y178" s="46">
        <v>39811</v>
      </c>
      <c r="Z178" s="47">
        <v>0.56082175925925926</v>
      </c>
    </row>
    <row r="179" spans="2:26">
      <c r="B179" s="46">
        <v>39822</v>
      </c>
      <c r="C179" s="47">
        <v>0.5609143518518519</v>
      </c>
      <c r="D179">
        <v>78</v>
      </c>
      <c r="E179" t="s">
        <v>15</v>
      </c>
      <c r="H179" s="16">
        <v>39795</v>
      </c>
      <c r="I179" s="17">
        <v>0.91768518518518516</v>
      </c>
      <c r="J179">
        <v>32</v>
      </c>
      <c r="K179" t="s">
        <v>16</v>
      </c>
      <c r="M179" s="11"/>
      <c r="N179" s="14" t="s">
        <v>12</v>
      </c>
      <c r="O179" s="13"/>
      <c r="P179" s="12"/>
      <c r="R179" s="46">
        <v>39795</v>
      </c>
      <c r="S179" s="47">
        <v>0.31842592592592595</v>
      </c>
      <c r="T179" t="s">
        <v>73</v>
      </c>
      <c r="V179" s="46">
        <v>39811</v>
      </c>
      <c r="W179" s="47">
        <v>0.4572222222222222</v>
      </c>
      <c r="Y179" s="46">
        <v>39811</v>
      </c>
      <c r="Z179" s="47">
        <v>0.57283564814814814</v>
      </c>
    </row>
    <row r="180" spans="2:26">
      <c r="B180" s="46">
        <v>39822</v>
      </c>
      <c r="C180" s="47">
        <v>0.56495370370370368</v>
      </c>
      <c r="D180">
        <v>109</v>
      </c>
      <c r="E180" t="s">
        <v>15</v>
      </c>
      <c r="H180" s="16">
        <v>39795</v>
      </c>
      <c r="I180" s="17">
        <v>0.91880787037037026</v>
      </c>
      <c r="J180">
        <v>35</v>
      </c>
      <c r="K180" t="s">
        <v>16</v>
      </c>
      <c r="M180" s="11"/>
      <c r="N180" s="14" t="s">
        <v>12</v>
      </c>
      <c r="O180" s="13"/>
      <c r="P180" s="12"/>
      <c r="R180" s="46">
        <v>39795</v>
      </c>
      <c r="S180" s="47">
        <v>0.31842592592592595</v>
      </c>
      <c r="T180" t="s">
        <v>73</v>
      </c>
      <c r="V180" s="46">
        <v>39811</v>
      </c>
      <c r="W180" s="47">
        <v>0.57012731481481482</v>
      </c>
      <c r="Y180" s="46">
        <v>39811</v>
      </c>
      <c r="Z180" s="47">
        <v>0.85561342592592593</v>
      </c>
    </row>
    <row r="181" spans="2:26">
      <c r="B181" s="46">
        <v>39823</v>
      </c>
      <c r="C181" s="47">
        <v>0.88369212962962962</v>
      </c>
      <c r="D181">
        <v>3300</v>
      </c>
      <c r="E181" t="s">
        <v>15</v>
      </c>
      <c r="H181" s="16">
        <v>39796</v>
      </c>
      <c r="I181" s="17">
        <v>0.33884259259259258</v>
      </c>
      <c r="J181">
        <v>18</v>
      </c>
      <c r="K181" t="s">
        <v>16</v>
      </c>
      <c r="M181" s="11"/>
      <c r="N181" s="14" t="s">
        <v>12</v>
      </c>
      <c r="O181" s="13"/>
      <c r="P181" s="12"/>
      <c r="R181" s="46">
        <v>39795</v>
      </c>
      <c r="S181" s="47">
        <v>0.34680555555555559</v>
      </c>
      <c r="T181" t="s">
        <v>73</v>
      </c>
      <c r="V181" s="46">
        <v>39812</v>
      </c>
      <c r="W181" s="47">
        <v>0.59482638888888884</v>
      </c>
      <c r="Y181" s="46">
        <v>39812</v>
      </c>
      <c r="Z181" s="47">
        <v>0.34265046296296298</v>
      </c>
    </row>
    <row r="182" spans="2:26">
      <c r="B182" s="46">
        <v>39823</v>
      </c>
      <c r="C182" s="47">
        <v>0.48303240740740744</v>
      </c>
      <c r="D182">
        <v>101</v>
      </c>
      <c r="E182" t="s">
        <v>15</v>
      </c>
      <c r="H182" s="16">
        <v>39796</v>
      </c>
      <c r="I182" s="17">
        <v>0.33937499999999998</v>
      </c>
      <c r="J182">
        <v>26</v>
      </c>
      <c r="K182" t="s">
        <v>16</v>
      </c>
      <c r="M182" s="11"/>
      <c r="N182" s="14" t="s">
        <v>12</v>
      </c>
      <c r="O182" s="13"/>
      <c r="P182" s="12"/>
      <c r="R182" s="46">
        <v>39795</v>
      </c>
      <c r="S182" s="47">
        <v>0.34681712962962963</v>
      </c>
      <c r="T182" t="s">
        <v>73</v>
      </c>
      <c r="V182" s="46">
        <v>39813</v>
      </c>
      <c r="W182" s="47">
        <v>0.43905092592592593</v>
      </c>
      <c r="Y182" s="46">
        <v>39812</v>
      </c>
      <c r="Z182" s="47">
        <v>0.34894675925925928</v>
      </c>
    </row>
    <row r="183" spans="2:26">
      <c r="B183" s="46">
        <v>39824</v>
      </c>
      <c r="C183" s="47">
        <v>0.75807870370370367</v>
      </c>
      <c r="D183" t="s">
        <v>14</v>
      </c>
      <c r="E183" t="s">
        <v>14</v>
      </c>
      <c r="H183" s="16">
        <v>39796</v>
      </c>
      <c r="I183" s="17">
        <v>0.33997685185185184</v>
      </c>
      <c r="J183">
        <v>20</v>
      </c>
      <c r="K183" t="s">
        <v>16</v>
      </c>
      <c r="M183" s="11"/>
      <c r="N183" s="14" t="s">
        <v>12</v>
      </c>
      <c r="O183" s="13"/>
      <c r="P183" s="12"/>
      <c r="R183" s="46">
        <v>39795</v>
      </c>
      <c r="S183" s="47">
        <v>0.38571759259259258</v>
      </c>
      <c r="T183" t="s">
        <v>65</v>
      </c>
      <c r="V183" s="46">
        <v>39813</v>
      </c>
      <c r="W183" s="47">
        <v>0.44018518518518518</v>
      </c>
      <c r="Y183" s="46">
        <v>39812</v>
      </c>
      <c r="Z183" s="47">
        <v>0.35049768518518515</v>
      </c>
    </row>
    <row r="184" spans="2:26">
      <c r="B184" s="46">
        <v>39824</v>
      </c>
      <c r="C184" s="47">
        <v>0.94145833333333329</v>
      </c>
      <c r="D184">
        <v>301</v>
      </c>
      <c r="E184" t="s">
        <v>15</v>
      </c>
      <c r="H184" s="16">
        <v>39796</v>
      </c>
      <c r="I184" s="17">
        <v>0.38721064814814815</v>
      </c>
      <c r="J184">
        <v>32</v>
      </c>
      <c r="K184" t="s">
        <v>16</v>
      </c>
      <c r="M184" s="11"/>
      <c r="N184" s="14" t="s">
        <v>12</v>
      </c>
      <c r="O184" s="13"/>
      <c r="P184" s="12"/>
      <c r="R184" s="46">
        <v>39795</v>
      </c>
      <c r="S184" s="47">
        <v>0.5100810185185185</v>
      </c>
      <c r="T184" t="s">
        <v>73</v>
      </c>
      <c r="V184" s="46">
        <v>39813</v>
      </c>
      <c r="W184" s="47">
        <v>0.46530092592592592</v>
      </c>
      <c r="Y184" s="46">
        <v>39812</v>
      </c>
      <c r="Z184" s="47">
        <v>0.35342592592592598</v>
      </c>
    </row>
    <row r="185" spans="2:26">
      <c r="B185" s="46">
        <v>39825</v>
      </c>
      <c r="C185" s="47">
        <v>0.28020833333333334</v>
      </c>
      <c r="D185">
        <v>17</v>
      </c>
      <c r="E185" t="s">
        <v>16</v>
      </c>
      <c r="H185" s="16">
        <v>39796</v>
      </c>
      <c r="I185" s="17">
        <v>0.43296296296296299</v>
      </c>
      <c r="J185">
        <v>25</v>
      </c>
      <c r="K185" t="s">
        <v>16</v>
      </c>
      <c r="M185" s="11"/>
      <c r="N185" s="14" t="s">
        <v>12</v>
      </c>
      <c r="O185" s="13"/>
      <c r="P185" s="12"/>
      <c r="R185" s="46">
        <v>39795</v>
      </c>
      <c r="S185" s="47">
        <v>0.51009259259259265</v>
      </c>
      <c r="T185" t="s">
        <v>73</v>
      </c>
      <c r="V185" s="46">
        <v>39813</v>
      </c>
      <c r="W185" s="47">
        <v>0.46541666666666665</v>
      </c>
      <c r="Y185" s="46">
        <v>39812</v>
      </c>
      <c r="Z185" s="47">
        <v>0.35847222222222225</v>
      </c>
    </row>
    <row r="186" spans="2:26">
      <c r="B186" s="46">
        <v>39825</v>
      </c>
      <c r="C186" s="47">
        <v>0.75731481481481477</v>
      </c>
      <c r="D186">
        <v>254</v>
      </c>
      <c r="E186" t="s">
        <v>15</v>
      </c>
      <c r="H186" s="16">
        <v>39796</v>
      </c>
      <c r="I186" s="17">
        <v>0.44836805555555559</v>
      </c>
      <c r="J186" t="s">
        <v>14</v>
      </c>
      <c r="K186" t="s">
        <v>14</v>
      </c>
      <c r="M186" s="11"/>
      <c r="N186" s="14" t="s">
        <v>12</v>
      </c>
      <c r="O186" s="13"/>
      <c r="P186" s="12"/>
      <c r="R186" s="46">
        <v>39795</v>
      </c>
      <c r="S186" s="47">
        <v>0.51446759259259256</v>
      </c>
      <c r="T186" t="s">
        <v>73</v>
      </c>
      <c r="V186" s="46">
        <v>39813</v>
      </c>
      <c r="W186" s="47">
        <v>0.48835648148148153</v>
      </c>
      <c r="Y186" s="46">
        <v>39812</v>
      </c>
      <c r="Z186" s="47">
        <v>0.3621180555555556</v>
      </c>
    </row>
    <row r="187" spans="2:26">
      <c r="B187" s="46">
        <v>39825</v>
      </c>
      <c r="C187" s="47">
        <v>0.77019675925925923</v>
      </c>
      <c r="D187">
        <v>12</v>
      </c>
      <c r="E187" t="s">
        <v>16</v>
      </c>
      <c r="H187" s="16">
        <v>39796</v>
      </c>
      <c r="I187" s="17">
        <v>0.45270833333333332</v>
      </c>
      <c r="J187">
        <v>89</v>
      </c>
      <c r="K187" t="s">
        <v>15</v>
      </c>
      <c r="M187" s="11"/>
      <c r="N187" s="14" t="s">
        <v>12</v>
      </c>
      <c r="O187" s="13"/>
      <c r="P187" s="12"/>
      <c r="R187" s="46">
        <v>39795</v>
      </c>
      <c r="S187" s="47">
        <v>0.51446759259259256</v>
      </c>
      <c r="T187" t="s">
        <v>73</v>
      </c>
      <c r="V187" s="46">
        <v>39813</v>
      </c>
      <c r="W187" s="47">
        <v>0.58564814814814814</v>
      </c>
      <c r="Y187" s="46">
        <v>39812</v>
      </c>
      <c r="Z187" s="47">
        <v>0.36576388888888894</v>
      </c>
    </row>
    <row r="188" spans="2:26">
      <c r="B188" s="46">
        <v>39825</v>
      </c>
      <c r="C188" s="47">
        <v>0.88996527777777779</v>
      </c>
      <c r="D188">
        <v>7</v>
      </c>
      <c r="E188" t="s">
        <v>15</v>
      </c>
      <c r="H188" s="16">
        <v>39796</v>
      </c>
      <c r="I188" s="17">
        <v>0.47226851851851853</v>
      </c>
      <c r="J188">
        <v>41</v>
      </c>
      <c r="K188" t="s">
        <v>15</v>
      </c>
      <c r="M188" s="11"/>
      <c r="N188" s="13"/>
      <c r="O188" s="13"/>
      <c r="P188" s="12" t="s">
        <v>12</v>
      </c>
      <c r="R188" s="46">
        <v>39795</v>
      </c>
      <c r="S188" s="47">
        <v>0.72109953703703711</v>
      </c>
      <c r="T188" t="s">
        <v>73</v>
      </c>
      <c r="V188" s="46">
        <v>39813</v>
      </c>
      <c r="W188" s="47">
        <v>0.66943287037037036</v>
      </c>
      <c r="Y188" s="46">
        <v>39812</v>
      </c>
      <c r="Z188" s="47">
        <v>0.36751157407407403</v>
      </c>
    </row>
    <row r="189" spans="2:26">
      <c r="B189" s="46">
        <v>39825</v>
      </c>
      <c r="C189" s="47">
        <v>0.90476851851851858</v>
      </c>
      <c r="D189">
        <v>23</v>
      </c>
      <c r="E189" t="s">
        <v>16</v>
      </c>
      <c r="H189" s="16">
        <v>39796</v>
      </c>
      <c r="I189" s="17">
        <v>0.55533564814814818</v>
      </c>
      <c r="J189">
        <v>13</v>
      </c>
      <c r="K189" t="s">
        <v>16</v>
      </c>
      <c r="M189" s="11"/>
      <c r="N189" s="14" t="s">
        <v>12</v>
      </c>
      <c r="O189" s="13"/>
      <c r="P189" s="12"/>
      <c r="R189" s="46">
        <v>39795</v>
      </c>
      <c r="S189" s="47">
        <v>0.72111111111111104</v>
      </c>
      <c r="T189" t="s">
        <v>73</v>
      </c>
      <c r="V189" s="46">
        <v>39813</v>
      </c>
      <c r="W189" s="47">
        <v>0.69074074074074077</v>
      </c>
      <c r="Y189" s="46">
        <v>39812</v>
      </c>
      <c r="Z189" s="47">
        <v>0.38583333333333331</v>
      </c>
    </row>
    <row r="190" spans="2:26">
      <c r="B190" s="46">
        <v>39825</v>
      </c>
      <c r="C190" s="47">
        <v>0.91585648148148147</v>
      </c>
      <c r="D190">
        <v>52</v>
      </c>
      <c r="E190" t="s">
        <v>15</v>
      </c>
      <c r="H190" s="16">
        <v>39796</v>
      </c>
      <c r="I190" s="17">
        <v>0.61565972222222221</v>
      </c>
      <c r="J190">
        <v>10</v>
      </c>
      <c r="K190" t="s">
        <v>16</v>
      </c>
      <c r="M190" s="11" t="s">
        <v>12</v>
      </c>
      <c r="N190" s="13"/>
      <c r="O190" s="13"/>
      <c r="P190" s="12"/>
      <c r="R190" s="46">
        <v>39795</v>
      </c>
      <c r="S190" s="47">
        <v>0.78922453703703699</v>
      </c>
      <c r="T190" t="s">
        <v>73</v>
      </c>
      <c r="V190" s="46">
        <v>39813</v>
      </c>
      <c r="W190" s="47">
        <v>0.69086805555555564</v>
      </c>
      <c r="Y190" s="46">
        <v>39812</v>
      </c>
      <c r="Z190" s="47">
        <v>0.3903240740740741</v>
      </c>
    </row>
    <row r="191" spans="2:26">
      <c r="B191" s="46">
        <v>39829</v>
      </c>
      <c r="C191" s="47">
        <v>0.58478009259259256</v>
      </c>
      <c r="D191">
        <v>44</v>
      </c>
      <c r="E191" t="s">
        <v>15</v>
      </c>
      <c r="H191" s="16">
        <v>39797</v>
      </c>
      <c r="I191" s="17">
        <v>0.28515046296296293</v>
      </c>
      <c r="J191">
        <v>23</v>
      </c>
      <c r="K191" t="s">
        <v>16</v>
      </c>
      <c r="M191" s="11"/>
      <c r="N191" s="14" t="s">
        <v>12</v>
      </c>
      <c r="O191" s="13"/>
      <c r="P191" s="12"/>
      <c r="R191" s="46">
        <v>39795</v>
      </c>
      <c r="S191" s="47">
        <v>0.78923611111111114</v>
      </c>
      <c r="T191" t="s">
        <v>73</v>
      </c>
      <c r="V191" s="46">
        <v>39813</v>
      </c>
      <c r="W191" s="47">
        <v>0.7319444444444444</v>
      </c>
      <c r="Y191" s="46">
        <v>39812</v>
      </c>
      <c r="Z191" s="47">
        <v>0.42201388888888891</v>
      </c>
    </row>
    <row r="192" spans="2:26">
      <c r="B192" s="46">
        <v>39830</v>
      </c>
      <c r="C192" s="47">
        <v>0.58770833333333339</v>
      </c>
      <c r="D192">
        <v>31</v>
      </c>
      <c r="E192" t="s">
        <v>16</v>
      </c>
      <c r="H192" s="16">
        <v>39797</v>
      </c>
      <c r="I192" s="17">
        <v>0.28568287037037038</v>
      </c>
      <c r="J192">
        <v>12</v>
      </c>
      <c r="K192" t="s">
        <v>16</v>
      </c>
      <c r="M192" s="11" t="s">
        <v>12</v>
      </c>
      <c r="N192" s="13"/>
      <c r="O192" s="13"/>
      <c r="P192" s="12"/>
      <c r="R192" s="46">
        <v>39795</v>
      </c>
      <c r="S192" s="47">
        <v>0.86199074074074078</v>
      </c>
      <c r="T192" t="s">
        <v>67</v>
      </c>
      <c r="V192" s="46">
        <v>39819</v>
      </c>
      <c r="W192" s="47">
        <v>0.69097222222222221</v>
      </c>
      <c r="Y192" s="46">
        <v>39812</v>
      </c>
      <c r="Z192" s="47">
        <v>0.42315972222222226</v>
      </c>
    </row>
    <row r="193" spans="2:26">
      <c r="B193" s="46">
        <v>39830</v>
      </c>
      <c r="C193" s="47">
        <v>0.5919444444444445</v>
      </c>
      <c r="D193">
        <v>247</v>
      </c>
      <c r="E193" t="s">
        <v>15</v>
      </c>
      <c r="H193" s="16">
        <v>39797</v>
      </c>
      <c r="I193" s="17">
        <v>0.33831018518518513</v>
      </c>
      <c r="J193">
        <v>30</v>
      </c>
      <c r="K193" t="s">
        <v>16</v>
      </c>
      <c r="M193" s="11"/>
      <c r="N193" s="13" t="s">
        <v>12</v>
      </c>
      <c r="O193" s="13"/>
      <c r="P193" s="12"/>
      <c r="R193" s="46">
        <v>39796</v>
      </c>
      <c r="S193" s="47">
        <v>0.38331018518518517</v>
      </c>
      <c r="T193" t="s">
        <v>73</v>
      </c>
      <c r="V193" s="46">
        <v>39819</v>
      </c>
      <c r="W193" s="47">
        <v>0.66913194444444446</v>
      </c>
      <c r="Y193" s="46">
        <v>39812</v>
      </c>
      <c r="Z193" s="47">
        <v>0.42469907407407409</v>
      </c>
    </row>
    <row r="194" spans="2:26">
      <c r="B194" s="46">
        <v>39832</v>
      </c>
      <c r="C194" s="47">
        <v>0.33711805555555557</v>
      </c>
      <c r="D194">
        <v>53</v>
      </c>
      <c r="E194" t="s">
        <v>16</v>
      </c>
      <c r="H194" s="16">
        <v>39797</v>
      </c>
      <c r="I194" s="17">
        <v>0.34774305555555557</v>
      </c>
      <c r="J194">
        <v>90</v>
      </c>
      <c r="K194" t="s">
        <v>15</v>
      </c>
      <c r="M194" s="11"/>
      <c r="N194" s="14" t="s">
        <v>12</v>
      </c>
      <c r="O194" s="13"/>
      <c r="P194" s="12"/>
      <c r="R194" s="46">
        <v>39796</v>
      </c>
      <c r="S194" s="47">
        <v>0.38332175925925926</v>
      </c>
      <c r="T194" t="s">
        <v>73</v>
      </c>
      <c r="V194" s="46">
        <v>39819</v>
      </c>
      <c r="W194" s="47">
        <v>0.6691435185185185</v>
      </c>
      <c r="Y194" s="46">
        <v>39812</v>
      </c>
      <c r="Z194" s="47">
        <v>0.42575231481481479</v>
      </c>
    </row>
    <row r="195" spans="2:26">
      <c r="B195" s="46">
        <v>39832</v>
      </c>
      <c r="C195" s="47">
        <v>0.46869212962962964</v>
      </c>
      <c r="D195">
        <v>16</v>
      </c>
      <c r="E195" t="s">
        <v>16</v>
      </c>
      <c r="H195" s="16">
        <v>39800</v>
      </c>
      <c r="I195" s="17">
        <v>0.74153935185185194</v>
      </c>
      <c r="J195" t="s">
        <v>14</v>
      </c>
      <c r="K195" t="s">
        <v>14</v>
      </c>
      <c r="M195" s="11"/>
      <c r="N195" s="13"/>
      <c r="O195" s="13"/>
      <c r="P195" s="12"/>
      <c r="R195" s="46">
        <v>39796</v>
      </c>
      <c r="S195" s="47">
        <v>0.3860763888888889</v>
      </c>
      <c r="T195" t="s">
        <v>73</v>
      </c>
      <c r="V195" s="46">
        <v>39819</v>
      </c>
      <c r="W195" s="47">
        <v>0.61504629629629626</v>
      </c>
      <c r="Y195" s="46">
        <v>39812</v>
      </c>
      <c r="Z195" s="47">
        <v>0.69251157407407404</v>
      </c>
    </row>
    <row r="196" spans="2:26">
      <c r="B196" s="46">
        <v>39832</v>
      </c>
      <c r="C196" s="47">
        <v>0.62107638888888894</v>
      </c>
      <c r="D196">
        <v>54</v>
      </c>
      <c r="E196" t="s">
        <v>15</v>
      </c>
      <c r="H196" s="16">
        <v>39800</v>
      </c>
      <c r="I196" s="17">
        <v>0.75081018518518527</v>
      </c>
      <c r="J196">
        <v>15</v>
      </c>
      <c r="K196" t="s">
        <v>16</v>
      </c>
      <c r="M196" s="11" t="s">
        <v>12</v>
      </c>
      <c r="N196" s="13"/>
      <c r="O196" s="13"/>
      <c r="P196" s="12"/>
      <c r="R196" s="46">
        <v>39796</v>
      </c>
      <c r="S196" s="47">
        <v>0.3860763888888889</v>
      </c>
      <c r="T196" t="s">
        <v>73</v>
      </c>
      <c r="V196" s="46">
        <v>39820</v>
      </c>
      <c r="W196" s="47">
        <v>0.3268287037037037</v>
      </c>
      <c r="Y196" s="46">
        <v>39813</v>
      </c>
      <c r="Z196" s="47">
        <v>2.1782407407407407E-2</v>
      </c>
    </row>
    <row r="197" spans="2:26">
      <c r="B197" s="46">
        <v>39832</v>
      </c>
      <c r="C197" s="47">
        <v>0.6372916666666667</v>
      </c>
      <c r="D197">
        <v>26</v>
      </c>
      <c r="E197" t="s">
        <v>15</v>
      </c>
      <c r="H197" s="16">
        <v>39800</v>
      </c>
      <c r="I197" s="17">
        <v>0.75123842592592593</v>
      </c>
      <c r="J197">
        <v>22</v>
      </c>
      <c r="K197" t="s">
        <v>16</v>
      </c>
      <c r="M197" s="11"/>
      <c r="N197" s="13" t="s">
        <v>12</v>
      </c>
      <c r="O197" s="13"/>
      <c r="P197" s="12"/>
      <c r="R197" s="46">
        <v>39796</v>
      </c>
      <c r="S197" s="47">
        <v>0.47170138888888885</v>
      </c>
      <c r="T197" t="s">
        <v>73</v>
      </c>
      <c r="V197" s="46">
        <v>39820</v>
      </c>
      <c r="W197" s="47">
        <v>0.53165509259259258</v>
      </c>
      <c r="Y197" s="46">
        <v>39813</v>
      </c>
      <c r="Z197" s="47">
        <v>2.6435185185185187E-2</v>
      </c>
    </row>
    <row r="198" spans="2:26">
      <c r="B198" s="46">
        <v>39832</v>
      </c>
      <c r="C198" s="47">
        <v>0.94333333333333336</v>
      </c>
      <c r="D198">
        <v>635</v>
      </c>
      <c r="E198" t="s">
        <v>15</v>
      </c>
      <c r="H198" s="16">
        <v>39800</v>
      </c>
      <c r="I198" s="17">
        <v>0.76164351851851853</v>
      </c>
      <c r="J198">
        <v>16</v>
      </c>
      <c r="K198" t="s">
        <v>16</v>
      </c>
      <c r="M198" s="11"/>
      <c r="N198" s="14" t="s">
        <v>12</v>
      </c>
      <c r="O198" s="13"/>
      <c r="P198" s="12"/>
      <c r="R198" s="46">
        <v>39796</v>
      </c>
      <c r="S198" s="47">
        <v>0.471712962962963</v>
      </c>
      <c r="T198" t="s">
        <v>73</v>
      </c>
      <c r="V198" s="46">
        <v>39820</v>
      </c>
      <c r="W198" s="47">
        <v>0.53290509259259256</v>
      </c>
      <c r="Y198" s="46">
        <v>39813</v>
      </c>
      <c r="Z198" s="47">
        <v>2.9421296296296296E-2</v>
      </c>
    </row>
    <row r="199" spans="2:26">
      <c r="B199" s="46">
        <v>39833</v>
      </c>
      <c r="C199" s="47">
        <v>0.30931712962962959</v>
      </c>
      <c r="D199">
        <v>34</v>
      </c>
      <c r="E199" t="s">
        <v>16</v>
      </c>
      <c r="H199" s="16">
        <v>39800</v>
      </c>
      <c r="I199" s="17">
        <v>0.76820601851851855</v>
      </c>
      <c r="J199">
        <v>92</v>
      </c>
      <c r="K199" t="s">
        <v>15</v>
      </c>
      <c r="M199" s="11"/>
      <c r="N199" s="14" t="s">
        <v>12</v>
      </c>
      <c r="O199" s="13"/>
      <c r="P199" s="12"/>
      <c r="R199" s="46">
        <v>39796</v>
      </c>
      <c r="S199" s="47">
        <v>0.49784722222222227</v>
      </c>
      <c r="T199" t="s">
        <v>67</v>
      </c>
      <c r="V199" s="46">
        <v>39820</v>
      </c>
      <c r="W199" s="47">
        <v>0.53307870370370369</v>
      </c>
      <c r="Y199" s="46">
        <v>39813</v>
      </c>
      <c r="Z199" s="47">
        <v>0.34179398148148149</v>
      </c>
    </row>
    <row r="200" spans="2:26">
      <c r="B200" s="46">
        <v>39833</v>
      </c>
      <c r="C200" s="47">
        <v>0.31010416666666668</v>
      </c>
      <c r="D200">
        <v>62</v>
      </c>
      <c r="E200" t="s">
        <v>15</v>
      </c>
      <c r="H200" s="16">
        <v>39800</v>
      </c>
      <c r="I200" s="17">
        <v>0.98935185185185182</v>
      </c>
      <c r="J200">
        <v>30</v>
      </c>
      <c r="K200" t="s">
        <v>16</v>
      </c>
      <c r="M200" s="11"/>
      <c r="N200" s="14" t="s">
        <v>12</v>
      </c>
      <c r="O200" s="13"/>
      <c r="P200" s="12"/>
      <c r="R200" s="46">
        <v>39796</v>
      </c>
      <c r="S200" s="47">
        <v>0.51039351851851855</v>
      </c>
      <c r="T200" t="s">
        <v>73</v>
      </c>
      <c r="V200" s="46">
        <v>39820</v>
      </c>
      <c r="W200" s="47">
        <v>0.53320601851851845</v>
      </c>
      <c r="Y200" s="46">
        <v>39813</v>
      </c>
      <c r="Z200" s="47">
        <v>0.50004629629629627</v>
      </c>
    </row>
    <row r="201" spans="2:26">
      <c r="B201" s="46">
        <v>39833</v>
      </c>
      <c r="C201" s="47">
        <v>0.60348379629629634</v>
      </c>
      <c r="D201">
        <v>434</v>
      </c>
      <c r="E201" t="s">
        <v>15</v>
      </c>
      <c r="H201" s="16">
        <v>39800</v>
      </c>
      <c r="I201" s="17">
        <v>0.99018518518518517</v>
      </c>
      <c r="J201">
        <v>41</v>
      </c>
      <c r="K201" t="s">
        <v>16</v>
      </c>
      <c r="M201" s="11"/>
      <c r="N201" s="14" t="s">
        <v>12</v>
      </c>
      <c r="O201" s="13"/>
      <c r="P201" s="12"/>
      <c r="R201" s="46">
        <v>39796</v>
      </c>
      <c r="S201" s="47">
        <v>0.51040509259259259</v>
      </c>
      <c r="T201" t="s">
        <v>73</v>
      </c>
      <c r="V201" s="46">
        <v>39820</v>
      </c>
      <c r="W201" s="47">
        <v>0.73880787037037043</v>
      </c>
      <c r="Y201" s="46">
        <v>39813</v>
      </c>
      <c r="Z201" s="47">
        <v>0.63601851851851854</v>
      </c>
    </row>
    <row r="202" spans="2:26">
      <c r="B202" s="46">
        <v>39833</v>
      </c>
      <c r="C202" s="47">
        <v>0.60981481481481481</v>
      </c>
      <c r="D202">
        <v>53</v>
      </c>
      <c r="E202" t="s">
        <v>15</v>
      </c>
      <c r="H202" s="16">
        <v>39800</v>
      </c>
      <c r="I202" s="17">
        <v>0.99099537037037033</v>
      </c>
      <c r="J202">
        <v>78</v>
      </c>
      <c r="K202" t="s">
        <v>16</v>
      </c>
      <c r="M202" s="11"/>
      <c r="N202" s="14" t="s">
        <v>12</v>
      </c>
      <c r="O202" s="13"/>
      <c r="P202" s="12"/>
      <c r="R202" s="46">
        <v>39796</v>
      </c>
      <c r="S202" s="47">
        <v>0.58493055555555562</v>
      </c>
      <c r="T202" t="s">
        <v>73</v>
      </c>
      <c r="V202" s="46">
        <v>39820</v>
      </c>
      <c r="W202" s="47">
        <v>0.8797800925925926</v>
      </c>
      <c r="Y202" s="46">
        <v>39813</v>
      </c>
      <c r="Z202" s="47">
        <v>0.63703703703703707</v>
      </c>
    </row>
    <row r="203" spans="2:26">
      <c r="B203" s="46">
        <v>39833</v>
      </c>
      <c r="C203" s="47">
        <v>0.6135532407407408</v>
      </c>
      <c r="D203">
        <v>7</v>
      </c>
      <c r="E203" t="s">
        <v>15</v>
      </c>
      <c r="H203" s="16">
        <v>39800</v>
      </c>
      <c r="I203" s="17">
        <v>0.99466435185185187</v>
      </c>
      <c r="J203" t="s">
        <v>14</v>
      </c>
      <c r="K203" t="s">
        <v>14</v>
      </c>
      <c r="M203" s="11"/>
      <c r="N203" s="14" t="s">
        <v>12</v>
      </c>
      <c r="O203" s="13"/>
      <c r="P203" s="12"/>
      <c r="R203" s="46">
        <v>39796</v>
      </c>
      <c r="S203" s="47">
        <v>0.58494212962962966</v>
      </c>
      <c r="T203" t="s">
        <v>73</v>
      </c>
      <c r="V203" s="46">
        <v>39820</v>
      </c>
      <c r="W203" s="47">
        <v>0.87981481481481483</v>
      </c>
      <c r="Y203" s="46">
        <v>39813</v>
      </c>
      <c r="Z203" s="47">
        <v>0.66864583333333327</v>
      </c>
    </row>
    <row r="204" spans="2:26">
      <c r="B204" s="46">
        <v>39833</v>
      </c>
      <c r="C204" s="47">
        <v>0.61420138888888887</v>
      </c>
      <c r="D204">
        <v>52</v>
      </c>
      <c r="E204" t="s">
        <v>15</v>
      </c>
      <c r="H204" s="16">
        <v>39800</v>
      </c>
      <c r="I204" s="17">
        <v>0.99653935185185183</v>
      </c>
      <c r="J204">
        <v>28</v>
      </c>
      <c r="K204" t="s">
        <v>16</v>
      </c>
      <c r="M204" s="11"/>
      <c r="N204" s="14" t="s">
        <v>12</v>
      </c>
      <c r="O204" s="13"/>
      <c r="P204" s="12"/>
      <c r="R204" s="46">
        <v>39797</v>
      </c>
      <c r="S204" s="47">
        <v>0.44626157407407407</v>
      </c>
      <c r="T204" t="s">
        <v>73</v>
      </c>
      <c r="V204" s="46">
        <v>39820</v>
      </c>
      <c r="W204" s="47">
        <v>0.88274305555555566</v>
      </c>
      <c r="Y204" s="46">
        <v>39813</v>
      </c>
      <c r="Z204" s="47">
        <v>0.67193287037037042</v>
      </c>
    </row>
    <row r="205" spans="2:26">
      <c r="B205" s="46">
        <v>39833</v>
      </c>
      <c r="C205" s="47">
        <v>0.88516203703703711</v>
      </c>
      <c r="D205">
        <v>666</v>
      </c>
      <c r="E205" t="s">
        <v>15</v>
      </c>
      <c r="H205" s="16">
        <v>39801</v>
      </c>
      <c r="I205" s="17">
        <v>0.44293981481481487</v>
      </c>
      <c r="J205">
        <v>14</v>
      </c>
      <c r="K205" t="s">
        <v>16</v>
      </c>
      <c r="M205" s="11"/>
      <c r="N205" s="14" t="s">
        <v>12</v>
      </c>
      <c r="O205" s="13"/>
      <c r="P205" s="12"/>
      <c r="R205" s="46">
        <v>39797</v>
      </c>
      <c r="S205" s="47">
        <v>0.44627314814814811</v>
      </c>
      <c r="T205" t="s">
        <v>73</v>
      </c>
      <c r="V205" s="46">
        <v>39821</v>
      </c>
      <c r="W205" s="47">
        <v>0.9418981481481481</v>
      </c>
      <c r="Y205" s="46">
        <v>39813</v>
      </c>
      <c r="Z205" s="47">
        <v>0.67478009259259253</v>
      </c>
    </row>
    <row r="206" spans="2:26">
      <c r="B206" s="46">
        <v>39834</v>
      </c>
      <c r="C206" s="47">
        <v>0.91462962962962957</v>
      </c>
      <c r="D206">
        <v>693</v>
      </c>
      <c r="E206" t="s">
        <v>15</v>
      </c>
      <c r="H206" s="16">
        <v>39801</v>
      </c>
      <c r="I206" s="17">
        <v>0.44412037037037039</v>
      </c>
      <c r="J206">
        <v>35</v>
      </c>
      <c r="K206" t="s">
        <v>16</v>
      </c>
      <c r="M206" s="11"/>
      <c r="N206" s="14" t="s">
        <v>12</v>
      </c>
      <c r="O206" s="13"/>
      <c r="P206" s="12"/>
      <c r="R206" s="46">
        <v>39798</v>
      </c>
      <c r="S206" s="47">
        <v>0.17650462962962962</v>
      </c>
      <c r="T206" t="s">
        <v>65</v>
      </c>
      <c r="V206" s="46">
        <v>39821</v>
      </c>
      <c r="W206" s="47">
        <v>0.94278935185185186</v>
      </c>
      <c r="Y206" s="46">
        <v>39813</v>
      </c>
      <c r="Z206" s="47">
        <v>0.68100694444444443</v>
      </c>
    </row>
    <row r="207" spans="2:26">
      <c r="B207" s="46">
        <v>39835</v>
      </c>
      <c r="C207" s="47">
        <v>0.27894675925925927</v>
      </c>
      <c r="D207">
        <v>74</v>
      </c>
      <c r="E207" t="s">
        <v>16</v>
      </c>
      <c r="H207" s="16">
        <v>39801</v>
      </c>
      <c r="I207" s="17">
        <v>0.47343750000000001</v>
      </c>
      <c r="J207">
        <v>4</v>
      </c>
      <c r="K207" t="s">
        <v>16</v>
      </c>
      <c r="M207" s="11"/>
      <c r="N207" s="13"/>
      <c r="O207" s="13"/>
      <c r="P207" s="12"/>
      <c r="R207" s="46">
        <v>39798</v>
      </c>
      <c r="S207" s="47">
        <v>0.24443287037037034</v>
      </c>
      <c r="T207" t="s">
        <v>65</v>
      </c>
      <c r="V207" s="46">
        <v>39821</v>
      </c>
      <c r="W207" s="47">
        <v>0.94519675925925928</v>
      </c>
      <c r="Y207" s="46">
        <v>39818</v>
      </c>
      <c r="Z207" s="47">
        <v>0.55244212962962969</v>
      </c>
    </row>
    <row r="208" spans="2:26">
      <c r="B208" s="46">
        <v>39835</v>
      </c>
      <c r="C208" s="47">
        <v>0.28346064814814814</v>
      </c>
      <c r="D208">
        <v>85</v>
      </c>
      <c r="E208" t="s">
        <v>15</v>
      </c>
      <c r="H208" s="16">
        <v>39801</v>
      </c>
      <c r="I208" s="17">
        <v>0.48289351851851853</v>
      </c>
      <c r="J208">
        <v>109</v>
      </c>
      <c r="K208" t="s">
        <v>15</v>
      </c>
      <c r="M208" s="11"/>
      <c r="N208" s="13" t="s">
        <v>12</v>
      </c>
      <c r="O208" s="13"/>
      <c r="P208" s="12"/>
      <c r="R208" s="46">
        <v>39798</v>
      </c>
      <c r="S208" s="47">
        <v>0.30277777777777776</v>
      </c>
      <c r="T208" t="s">
        <v>73</v>
      </c>
      <c r="V208" s="46">
        <v>39822</v>
      </c>
      <c r="W208" s="47">
        <v>0.7391550925925926</v>
      </c>
      <c r="Y208" s="46">
        <v>39818</v>
      </c>
      <c r="Z208" s="47">
        <v>0.65174768518518522</v>
      </c>
    </row>
    <row r="209" spans="2:26">
      <c r="B209" s="46">
        <v>39835</v>
      </c>
      <c r="C209" s="47">
        <v>0.72250000000000003</v>
      </c>
      <c r="D209">
        <v>156</v>
      </c>
      <c r="E209" t="s">
        <v>15</v>
      </c>
      <c r="H209" s="16">
        <v>39801</v>
      </c>
      <c r="I209" s="17">
        <v>0.51833333333333331</v>
      </c>
      <c r="J209">
        <v>135</v>
      </c>
      <c r="K209" t="s">
        <v>15</v>
      </c>
      <c r="M209" s="11"/>
      <c r="N209" s="13" t="s">
        <v>12</v>
      </c>
      <c r="O209" s="13"/>
      <c r="P209" s="12"/>
      <c r="R209" s="46">
        <v>39798</v>
      </c>
      <c r="S209" s="47">
        <v>0.30278935185185185</v>
      </c>
      <c r="T209" t="s">
        <v>73</v>
      </c>
      <c r="V209" s="46">
        <v>39822</v>
      </c>
      <c r="W209" s="47">
        <v>0.75252314814814814</v>
      </c>
      <c r="Y209" s="46">
        <v>39818</v>
      </c>
      <c r="Z209" s="47">
        <v>0.65280092592592587</v>
      </c>
    </row>
    <row r="210" spans="2:26">
      <c r="B210" s="46">
        <v>39835</v>
      </c>
      <c r="C210" s="47">
        <v>0.85270833333333329</v>
      </c>
      <c r="D210">
        <v>31</v>
      </c>
      <c r="E210" t="s">
        <v>16</v>
      </c>
      <c r="H210" s="16">
        <v>39801</v>
      </c>
      <c r="I210" s="17">
        <v>0.53684027777777776</v>
      </c>
      <c r="J210">
        <v>77</v>
      </c>
      <c r="K210" t="s">
        <v>16</v>
      </c>
      <c r="M210" s="11" t="s">
        <v>12</v>
      </c>
      <c r="N210" s="13"/>
      <c r="O210" s="13"/>
      <c r="P210" s="12"/>
      <c r="R210" s="46">
        <v>39798</v>
      </c>
      <c r="S210" s="47">
        <v>0.79959490740740735</v>
      </c>
      <c r="T210" t="s">
        <v>73</v>
      </c>
      <c r="V210" s="46">
        <v>39822</v>
      </c>
      <c r="W210" s="47">
        <v>0.75902777777777775</v>
      </c>
      <c r="Y210" s="46">
        <v>39818</v>
      </c>
      <c r="Z210" s="47">
        <v>0.67646990740740742</v>
      </c>
    </row>
    <row r="211" spans="2:26">
      <c r="B211" s="46">
        <v>39835</v>
      </c>
      <c r="C211" s="47">
        <v>0.85334490740740743</v>
      </c>
      <c r="D211">
        <v>32</v>
      </c>
      <c r="E211" t="s">
        <v>16</v>
      </c>
      <c r="H211" s="16">
        <v>39801</v>
      </c>
      <c r="I211" s="17">
        <v>0.54210648148148144</v>
      </c>
      <c r="J211">
        <v>22</v>
      </c>
      <c r="K211" t="s">
        <v>15</v>
      </c>
      <c r="M211" s="11"/>
      <c r="N211" s="13" t="s">
        <v>12</v>
      </c>
      <c r="O211" s="13"/>
      <c r="P211" s="12"/>
      <c r="R211" s="46">
        <v>39798</v>
      </c>
      <c r="S211" s="47">
        <v>0.7996064814814815</v>
      </c>
      <c r="T211" t="s">
        <v>73</v>
      </c>
      <c r="V211" s="46">
        <v>39822</v>
      </c>
      <c r="W211" s="47">
        <v>0.76072916666666668</v>
      </c>
      <c r="Y211" s="46">
        <v>39818</v>
      </c>
      <c r="Z211" s="47">
        <v>0.67835648148148142</v>
      </c>
    </row>
    <row r="212" spans="2:26">
      <c r="B212" s="46">
        <v>39835</v>
      </c>
      <c r="C212" s="47">
        <v>0.86202546296296301</v>
      </c>
      <c r="D212">
        <v>196</v>
      </c>
      <c r="E212" t="s">
        <v>15</v>
      </c>
      <c r="H212" s="16">
        <v>39801</v>
      </c>
      <c r="I212" s="17">
        <v>0.89364583333333336</v>
      </c>
      <c r="J212">
        <v>18</v>
      </c>
      <c r="K212" t="s">
        <v>16</v>
      </c>
      <c r="M212" s="11"/>
      <c r="N212" s="13" t="s">
        <v>12</v>
      </c>
      <c r="O212" s="13"/>
      <c r="P212" s="12"/>
      <c r="R212" s="46">
        <v>39798</v>
      </c>
      <c r="S212" s="47">
        <v>0.80421296296296296</v>
      </c>
      <c r="T212" t="s">
        <v>65</v>
      </c>
      <c r="V212" s="46">
        <v>39822</v>
      </c>
      <c r="W212" s="47">
        <v>0.7742013888888889</v>
      </c>
      <c r="Y212" s="46">
        <v>39818</v>
      </c>
      <c r="Z212" s="47">
        <v>0.67912037037037043</v>
      </c>
    </row>
    <row r="213" spans="2:26">
      <c r="B213" s="46">
        <v>39835</v>
      </c>
      <c r="C213" s="47">
        <v>0.8649768518518518</v>
      </c>
      <c r="D213">
        <v>281</v>
      </c>
      <c r="E213" t="s">
        <v>15</v>
      </c>
      <c r="H213" s="16">
        <v>39801</v>
      </c>
      <c r="I213" s="17">
        <v>0.89465277777777785</v>
      </c>
      <c r="J213">
        <v>24</v>
      </c>
      <c r="K213" t="s">
        <v>16</v>
      </c>
      <c r="M213" s="11"/>
      <c r="N213" s="13" t="s">
        <v>12</v>
      </c>
      <c r="O213" s="13"/>
      <c r="P213" s="12"/>
      <c r="R213" s="46">
        <v>39798</v>
      </c>
      <c r="S213" s="47">
        <v>0.80436342592592591</v>
      </c>
      <c r="T213" t="s">
        <v>67</v>
      </c>
      <c r="V213" s="46">
        <v>39822</v>
      </c>
      <c r="W213" s="47">
        <v>0.79546296296296293</v>
      </c>
      <c r="Y213" s="46">
        <v>39818</v>
      </c>
      <c r="Z213" s="47">
        <v>0.71914351851851854</v>
      </c>
    </row>
    <row r="214" spans="2:26">
      <c r="B214" s="46">
        <v>39835</v>
      </c>
      <c r="C214" s="47">
        <v>0.9450925925925926</v>
      </c>
      <c r="D214">
        <v>32</v>
      </c>
      <c r="E214" t="s">
        <v>16</v>
      </c>
      <c r="H214" s="16">
        <v>39802</v>
      </c>
      <c r="I214" s="17">
        <v>0.37504629629629632</v>
      </c>
      <c r="J214">
        <v>32</v>
      </c>
      <c r="K214" t="s">
        <v>16</v>
      </c>
      <c r="M214" s="11"/>
      <c r="N214" s="13" t="s">
        <v>12</v>
      </c>
      <c r="O214" s="13"/>
      <c r="P214" s="12"/>
      <c r="R214" s="46">
        <v>39798</v>
      </c>
      <c r="S214" s="47">
        <v>0.83526620370370364</v>
      </c>
      <c r="T214" t="s">
        <v>73</v>
      </c>
      <c r="V214" s="46">
        <v>39822</v>
      </c>
      <c r="W214" s="47">
        <v>0.79593749999999996</v>
      </c>
      <c r="Y214" s="46">
        <v>39818</v>
      </c>
      <c r="Z214" s="47">
        <v>0.72696759259259258</v>
      </c>
    </row>
    <row r="215" spans="2:26">
      <c r="B215" s="46">
        <v>39836</v>
      </c>
      <c r="C215" s="47">
        <v>0.70682870370370365</v>
      </c>
      <c r="D215">
        <v>165</v>
      </c>
      <c r="E215" t="s">
        <v>15</v>
      </c>
      <c r="H215" s="16">
        <v>39802</v>
      </c>
      <c r="I215" s="17">
        <v>0.43797453703703698</v>
      </c>
      <c r="J215">
        <v>44</v>
      </c>
      <c r="K215" t="s">
        <v>16</v>
      </c>
      <c r="M215" s="11"/>
      <c r="N215" s="13" t="s">
        <v>12</v>
      </c>
      <c r="O215" s="13"/>
      <c r="P215" s="12"/>
      <c r="R215" s="46">
        <v>39798</v>
      </c>
      <c r="S215" s="47">
        <v>0.83527777777777779</v>
      </c>
      <c r="T215" t="s">
        <v>73</v>
      </c>
      <c r="V215" s="46">
        <v>39822</v>
      </c>
      <c r="W215" s="47">
        <v>0.85020833333333334</v>
      </c>
      <c r="Y215" s="46">
        <v>39818</v>
      </c>
      <c r="Z215" s="47">
        <v>0.73023148148148154</v>
      </c>
    </row>
    <row r="216" spans="2:26">
      <c r="B216" s="46">
        <v>39836</v>
      </c>
      <c r="C216" s="47">
        <v>0.75434027777777779</v>
      </c>
      <c r="D216">
        <v>361</v>
      </c>
      <c r="E216" t="s">
        <v>15</v>
      </c>
      <c r="H216" s="16">
        <v>39802</v>
      </c>
      <c r="I216" s="17">
        <v>0.46111111111111108</v>
      </c>
      <c r="J216">
        <v>23</v>
      </c>
      <c r="K216" t="s">
        <v>16</v>
      </c>
      <c r="M216" s="11"/>
      <c r="N216" s="13" t="s">
        <v>12</v>
      </c>
      <c r="O216" s="13"/>
      <c r="P216" s="12"/>
      <c r="R216" s="46">
        <v>39798</v>
      </c>
      <c r="S216" s="47">
        <v>0.96994212962962967</v>
      </c>
      <c r="T216" t="s">
        <v>65</v>
      </c>
      <c r="V216" s="46">
        <v>39822</v>
      </c>
      <c r="W216" s="47">
        <v>0.85510416666666667</v>
      </c>
      <c r="Y216" s="46">
        <v>39818</v>
      </c>
      <c r="Z216" s="47">
        <v>0.73491898148148149</v>
      </c>
    </row>
    <row r="217" spans="2:26">
      <c r="B217" s="46">
        <v>39836</v>
      </c>
      <c r="C217" s="47">
        <v>0.84737268518518516</v>
      </c>
      <c r="D217">
        <v>30</v>
      </c>
      <c r="E217" t="s">
        <v>16</v>
      </c>
      <c r="H217" s="16">
        <v>39802</v>
      </c>
      <c r="I217" s="17">
        <v>0.54545138888888889</v>
      </c>
      <c r="J217">
        <v>30</v>
      </c>
      <c r="K217" t="s">
        <v>16</v>
      </c>
      <c r="M217" s="11"/>
      <c r="N217" s="13"/>
      <c r="O217" s="13"/>
      <c r="P217" s="12" t="s">
        <v>12</v>
      </c>
      <c r="R217" s="46">
        <v>39799</v>
      </c>
      <c r="S217" s="47">
        <v>6.4513888888888885E-2</v>
      </c>
      <c r="T217" t="s">
        <v>65</v>
      </c>
      <c r="V217" s="46">
        <v>39822</v>
      </c>
      <c r="W217" s="47">
        <v>0.85810185185185184</v>
      </c>
      <c r="Y217" s="46">
        <v>39820</v>
      </c>
      <c r="Z217" s="47">
        <v>0.53371527777777772</v>
      </c>
    </row>
    <row r="218" spans="2:26">
      <c r="B218" s="46">
        <v>39836</v>
      </c>
      <c r="C218" s="47">
        <v>0.84833333333333327</v>
      </c>
      <c r="D218">
        <v>298</v>
      </c>
      <c r="E218" t="s">
        <v>15</v>
      </c>
      <c r="H218" s="16">
        <v>39802</v>
      </c>
      <c r="I218" s="17">
        <v>0.54626157407407405</v>
      </c>
      <c r="J218">
        <v>34</v>
      </c>
      <c r="K218" t="s">
        <v>16</v>
      </c>
      <c r="M218" s="11" t="s">
        <v>12</v>
      </c>
      <c r="N218" s="13"/>
      <c r="O218" s="13"/>
      <c r="P218" s="12"/>
      <c r="R218" s="46">
        <v>39799</v>
      </c>
      <c r="S218" s="47">
        <v>6.4560185185185193E-2</v>
      </c>
      <c r="T218" t="s">
        <v>65</v>
      </c>
      <c r="V218" s="46">
        <v>39822</v>
      </c>
      <c r="W218" s="47">
        <v>0.87467592592592591</v>
      </c>
      <c r="Y218" s="46">
        <v>39821</v>
      </c>
      <c r="Z218" s="47">
        <v>0.32015046296296296</v>
      </c>
    </row>
    <row r="219" spans="2:26">
      <c r="B219" s="46">
        <v>39836</v>
      </c>
      <c r="C219" s="47">
        <v>0.89038194444444441</v>
      </c>
      <c r="D219">
        <v>60</v>
      </c>
      <c r="E219" t="s">
        <v>15</v>
      </c>
      <c r="H219" s="16">
        <v>39802</v>
      </c>
      <c r="I219" s="17">
        <v>0.54876157407407411</v>
      </c>
      <c r="J219">
        <v>169</v>
      </c>
      <c r="K219" t="s">
        <v>15</v>
      </c>
      <c r="M219" s="11"/>
      <c r="N219" s="13"/>
      <c r="O219" s="13"/>
      <c r="P219" s="12" t="s">
        <v>12</v>
      </c>
      <c r="R219" s="46">
        <v>39799</v>
      </c>
      <c r="S219" s="47">
        <v>6.4606481481481473E-2</v>
      </c>
      <c r="T219" t="s">
        <v>65</v>
      </c>
      <c r="V219" s="46">
        <v>39822</v>
      </c>
      <c r="W219" s="47">
        <v>0.92910879629629628</v>
      </c>
      <c r="Y219" s="46">
        <v>39821</v>
      </c>
      <c r="Z219" s="47">
        <v>0.32350694444444444</v>
      </c>
    </row>
    <row r="220" spans="2:26">
      <c r="B220" s="46">
        <v>39836</v>
      </c>
      <c r="C220" s="47">
        <v>0.92814814814814817</v>
      </c>
      <c r="D220">
        <v>26</v>
      </c>
      <c r="E220" t="s">
        <v>15</v>
      </c>
      <c r="H220" s="16">
        <v>39802</v>
      </c>
      <c r="I220" s="17">
        <v>0.59890046296296295</v>
      </c>
      <c r="J220">
        <v>27</v>
      </c>
      <c r="K220" t="s">
        <v>16</v>
      </c>
      <c r="M220" s="11"/>
      <c r="N220" s="13" t="s">
        <v>12</v>
      </c>
      <c r="O220" s="13"/>
      <c r="P220" s="12"/>
      <c r="R220" s="46">
        <v>39799</v>
      </c>
      <c r="S220" s="47">
        <v>6.4837962962962958E-2</v>
      </c>
      <c r="T220" t="s">
        <v>65</v>
      </c>
      <c r="V220" s="46">
        <v>39822</v>
      </c>
      <c r="W220" s="47">
        <v>0.93587962962962967</v>
      </c>
      <c r="Y220" s="46">
        <v>39821</v>
      </c>
      <c r="Z220" s="47">
        <v>0.32702546296296298</v>
      </c>
    </row>
    <row r="221" spans="2:26">
      <c r="B221" s="46">
        <v>39836</v>
      </c>
      <c r="C221" s="47">
        <v>0.26484953703703701</v>
      </c>
      <c r="D221">
        <v>59</v>
      </c>
      <c r="E221" t="s">
        <v>15</v>
      </c>
      <c r="H221" s="16">
        <v>39802</v>
      </c>
      <c r="I221" s="17">
        <v>0.73493055555555553</v>
      </c>
      <c r="J221">
        <v>52</v>
      </c>
      <c r="K221" t="s">
        <v>16</v>
      </c>
      <c r="M221" s="11"/>
      <c r="N221" s="13" t="s">
        <v>12</v>
      </c>
      <c r="O221" s="13"/>
      <c r="P221" s="12"/>
      <c r="R221" s="46">
        <v>39799</v>
      </c>
      <c r="S221" s="47">
        <v>0.16767361111111112</v>
      </c>
      <c r="T221" t="s">
        <v>65</v>
      </c>
      <c r="V221" s="46">
        <v>39822</v>
      </c>
      <c r="W221" s="47">
        <v>0.9497916666666667</v>
      </c>
      <c r="Y221" s="46">
        <v>39821</v>
      </c>
      <c r="Z221" s="47">
        <v>0.38398148148148148</v>
      </c>
    </row>
    <row r="222" spans="2:26">
      <c r="B222" s="46">
        <v>39836</v>
      </c>
      <c r="C222" s="47">
        <v>0.2789699074074074</v>
      </c>
      <c r="D222">
        <v>40</v>
      </c>
      <c r="E222" t="s">
        <v>15</v>
      </c>
      <c r="H222" s="16">
        <v>39802</v>
      </c>
      <c r="I222" s="17">
        <v>0.73826388888888894</v>
      </c>
      <c r="J222">
        <v>51</v>
      </c>
      <c r="K222" t="s">
        <v>16</v>
      </c>
      <c r="M222" s="11"/>
      <c r="N222" s="13" t="s">
        <v>12</v>
      </c>
      <c r="O222" s="13"/>
      <c r="P222" s="12"/>
      <c r="R222" s="46">
        <v>39799</v>
      </c>
      <c r="S222" s="47">
        <v>0.22814814814814813</v>
      </c>
      <c r="T222" t="s">
        <v>65</v>
      </c>
      <c r="V222" s="46">
        <v>39822</v>
      </c>
      <c r="W222" s="47">
        <v>0.43949074074074074</v>
      </c>
      <c r="Y222" s="46">
        <v>39821</v>
      </c>
      <c r="Z222" s="47">
        <v>0.38526620370370374</v>
      </c>
    </row>
    <row r="223" spans="2:26">
      <c r="B223" s="46">
        <v>39837</v>
      </c>
      <c r="C223" s="47">
        <v>6.0416666666666665E-3</v>
      </c>
      <c r="D223">
        <v>212</v>
      </c>
      <c r="E223" t="s">
        <v>15</v>
      </c>
      <c r="H223" s="16">
        <v>39802</v>
      </c>
      <c r="I223" s="17">
        <v>0.73921296296296291</v>
      </c>
      <c r="J223">
        <v>40</v>
      </c>
      <c r="K223" t="s">
        <v>16</v>
      </c>
      <c r="M223" s="11"/>
      <c r="N223" s="13" t="s">
        <v>12</v>
      </c>
      <c r="O223" s="13"/>
      <c r="P223" s="12"/>
      <c r="R223" s="46">
        <v>39799</v>
      </c>
      <c r="S223" s="47">
        <v>0.58854166666666663</v>
      </c>
      <c r="T223" t="s">
        <v>69</v>
      </c>
      <c r="V223" s="46">
        <v>39822</v>
      </c>
      <c r="W223" s="47">
        <v>0.43950231481481478</v>
      </c>
      <c r="Y223" s="46">
        <v>39821</v>
      </c>
      <c r="Z223" s="47">
        <v>0.471712962962963</v>
      </c>
    </row>
    <row r="224" spans="2:26">
      <c r="B224" s="46">
        <v>39837</v>
      </c>
      <c r="C224" s="47">
        <v>2.2060185185185183E-2</v>
      </c>
      <c r="D224">
        <v>39</v>
      </c>
      <c r="E224" t="s">
        <v>15</v>
      </c>
      <c r="H224" s="16">
        <v>39802</v>
      </c>
      <c r="I224" s="17">
        <v>0.84241898148148142</v>
      </c>
      <c r="J224">
        <v>24</v>
      </c>
      <c r="K224" t="s">
        <v>16</v>
      </c>
      <c r="M224" s="11"/>
      <c r="N224" s="13" t="s">
        <v>12</v>
      </c>
      <c r="O224" s="13"/>
      <c r="P224" s="12"/>
      <c r="R224" s="46">
        <v>39799</v>
      </c>
      <c r="S224" s="47">
        <v>0.59283564814814815</v>
      </c>
      <c r="T224" t="s">
        <v>65</v>
      </c>
      <c r="V224" s="46">
        <v>39822</v>
      </c>
      <c r="W224" s="47">
        <v>0.55548611111111112</v>
      </c>
      <c r="Y224" s="46">
        <v>39821</v>
      </c>
      <c r="Z224" s="47">
        <v>0.47399305555555554</v>
      </c>
    </row>
    <row r="225" spans="2:26">
      <c r="B225" s="46">
        <v>39837</v>
      </c>
      <c r="C225" s="47">
        <v>2.4166666666666666E-2</v>
      </c>
      <c r="D225">
        <v>50</v>
      </c>
      <c r="E225" t="s">
        <v>15</v>
      </c>
      <c r="H225" s="16">
        <v>39803</v>
      </c>
      <c r="I225" s="17">
        <v>0.37366898148148148</v>
      </c>
      <c r="J225">
        <v>24</v>
      </c>
      <c r="K225" t="s">
        <v>16</v>
      </c>
      <c r="M225" s="11"/>
      <c r="N225" s="13" t="s">
        <v>12</v>
      </c>
      <c r="O225" s="13"/>
      <c r="P225" s="12"/>
      <c r="R225" s="46">
        <v>39799</v>
      </c>
      <c r="S225" s="47">
        <v>0.59326388888888892</v>
      </c>
      <c r="T225" t="s">
        <v>69</v>
      </c>
      <c r="V225" s="46">
        <v>39822</v>
      </c>
      <c r="W225" s="47">
        <v>0.5564930555555555</v>
      </c>
      <c r="Y225" s="46">
        <v>39821</v>
      </c>
      <c r="Z225" s="47">
        <v>0.94319444444444445</v>
      </c>
    </row>
    <row r="226" spans="2:26">
      <c r="B226" s="46">
        <v>39837</v>
      </c>
      <c r="C226" s="47">
        <v>5.7430555555555561E-2</v>
      </c>
      <c r="D226">
        <v>869</v>
      </c>
      <c r="E226" t="s">
        <v>15</v>
      </c>
      <c r="H226" s="16">
        <v>39803</v>
      </c>
      <c r="I226" s="17">
        <v>0.37425925925925929</v>
      </c>
      <c r="J226">
        <v>20</v>
      </c>
      <c r="K226" t="s">
        <v>16</v>
      </c>
      <c r="M226" s="11"/>
      <c r="N226" s="13" t="s">
        <v>12</v>
      </c>
      <c r="O226" s="13"/>
      <c r="P226" s="12"/>
      <c r="R226" s="46">
        <v>39799</v>
      </c>
      <c r="S226" s="47">
        <v>0.59434027777777776</v>
      </c>
      <c r="T226" t="s">
        <v>66</v>
      </c>
      <c r="V226" s="46">
        <v>39822</v>
      </c>
      <c r="W226" s="47">
        <v>0.55883101851851846</v>
      </c>
      <c r="Y226" s="46">
        <v>39821</v>
      </c>
      <c r="Z226" s="47">
        <v>0.94425925925925924</v>
      </c>
    </row>
    <row r="227" spans="2:26">
      <c r="B227" s="46">
        <v>39837</v>
      </c>
      <c r="C227" s="47">
        <v>0.39282407407407405</v>
      </c>
      <c r="D227">
        <v>93</v>
      </c>
      <c r="E227" t="s">
        <v>15</v>
      </c>
      <c r="H227" s="16">
        <v>39803</v>
      </c>
      <c r="I227" s="17">
        <v>0.37479166666666663</v>
      </c>
      <c r="J227">
        <v>27</v>
      </c>
      <c r="K227" t="s">
        <v>16</v>
      </c>
      <c r="M227" s="11"/>
      <c r="N227" s="13" t="s">
        <v>12</v>
      </c>
      <c r="O227" s="13"/>
      <c r="P227" s="12"/>
      <c r="R227" s="46">
        <v>39799</v>
      </c>
      <c r="S227" s="47">
        <v>0.59457175925925931</v>
      </c>
      <c r="T227" t="s">
        <v>65</v>
      </c>
      <c r="V227" s="46">
        <v>39822</v>
      </c>
      <c r="W227" s="47">
        <v>0.55957175925925928</v>
      </c>
      <c r="Y227" s="46">
        <v>39821</v>
      </c>
      <c r="Z227" s="47">
        <v>0.94540509259259264</v>
      </c>
    </row>
    <row r="228" spans="2:26">
      <c r="B228" s="46">
        <v>39837</v>
      </c>
      <c r="C228" s="47">
        <v>0.39481481481481479</v>
      </c>
      <c r="D228">
        <v>45</v>
      </c>
      <c r="E228" t="s">
        <v>15</v>
      </c>
      <c r="H228" s="16">
        <v>39803</v>
      </c>
      <c r="I228" s="17">
        <v>0.37541666666666668</v>
      </c>
      <c r="J228">
        <v>21</v>
      </c>
      <c r="K228" t="s">
        <v>16</v>
      </c>
      <c r="M228" s="11"/>
      <c r="N228" s="13" t="s">
        <v>12</v>
      </c>
      <c r="O228" s="13"/>
      <c r="P228" s="12"/>
      <c r="R228" s="46">
        <v>39799</v>
      </c>
      <c r="S228" s="47">
        <v>0.59480324074074076</v>
      </c>
      <c r="T228" t="s">
        <v>65</v>
      </c>
      <c r="V228" s="46">
        <v>39823</v>
      </c>
      <c r="W228" s="47">
        <v>0.54931712962962964</v>
      </c>
      <c r="Y228" s="46">
        <v>39821</v>
      </c>
      <c r="Z228" s="47">
        <v>0.94626157407407396</v>
      </c>
    </row>
    <row r="229" spans="2:26">
      <c r="B229" s="46">
        <v>39837</v>
      </c>
      <c r="C229" s="47">
        <v>0.56717592592592592</v>
      </c>
      <c r="D229">
        <v>258</v>
      </c>
      <c r="E229" t="s">
        <v>15</v>
      </c>
      <c r="H229" s="16">
        <v>39803</v>
      </c>
      <c r="I229" s="17">
        <v>0.39002314814814815</v>
      </c>
      <c r="J229">
        <v>189</v>
      </c>
      <c r="K229" t="s">
        <v>15</v>
      </c>
      <c r="M229" s="11"/>
      <c r="N229" s="13" t="s">
        <v>12</v>
      </c>
      <c r="O229" s="13"/>
      <c r="P229" s="12"/>
      <c r="R229" s="46">
        <v>39799</v>
      </c>
      <c r="S229" s="47">
        <v>0.59505787037037039</v>
      </c>
      <c r="T229" t="s">
        <v>65</v>
      </c>
      <c r="V229" s="46">
        <v>39823</v>
      </c>
      <c r="W229" s="47">
        <v>0.5493865740740741</v>
      </c>
      <c r="Y229" s="46">
        <v>39821</v>
      </c>
      <c r="Z229" s="47">
        <v>0.9625462962962964</v>
      </c>
    </row>
    <row r="230" spans="2:26">
      <c r="B230" s="46">
        <v>39837</v>
      </c>
      <c r="C230" s="47">
        <v>0.68274305555555559</v>
      </c>
      <c r="D230">
        <v>42</v>
      </c>
      <c r="E230" t="s">
        <v>15</v>
      </c>
      <c r="H230" s="16">
        <v>39803</v>
      </c>
      <c r="I230" s="17">
        <v>0.44635416666666666</v>
      </c>
      <c r="J230">
        <v>26</v>
      </c>
      <c r="K230" t="s">
        <v>16</v>
      </c>
      <c r="M230" s="11"/>
      <c r="N230" s="13" t="s">
        <v>12</v>
      </c>
      <c r="O230" s="13"/>
      <c r="P230" s="12"/>
      <c r="R230" s="46">
        <v>39799</v>
      </c>
      <c r="S230" s="47">
        <v>0.59542824074074074</v>
      </c>
      <c r="T230" t="s">
        <v>69</v>
      </c>
      <c r="V230" s="46">
        <v>39823</v>
      </c>
      <c r="W230" s="47">
        <v>0.55880787037037039</v>
      </c>
      <c r="Y230" s="46">
        <v>39821</v>
      </c>
      <c r="Z230" s="47">
        <v>0.96300925925925929</v>
      </c>
    </row>
    <row r="231" spans="2:26">
      <c r="B231" s="46">
        <v>39837</v>
      </c>
      <c r="C231" s="47">
        <v>0.68436342592592592</v>
      </c>
      <c r="D231">
        <v>120</v>
      </c>
      <c r="E231" t="s">
        <v>15</v>
      </c>
      <c r="H231" s="16">
        <v>39803</v>
      </c>
      <c r="I231" s="17">
        <v>0.54026620370370371</v>
      </c>
      <c r="J231">
        <v>52</v>
      </c>
      <c r="K231" t="s">
        <v>16</v>
      </c>
      <c r="M231" s="11"/>
      <c r="N231" s="13" t="s">
        <v>12</v>
      </c>
      <c r="O231" s="13"/>
      <c r="P231" s="12"/>
      <c r="R231" s="46">
        <v>39799</v>
      </c>
      <c r="S231" s="47">
        <v>0.75471064814814814</v>
      </c>
      <c r="T231" t="s">
        <v>65</v>
      </c>
      <c r="V231" s="46">
        <v>39823</v>
      </c>
      <c r="W231" s="47">
        <v>0.56795138888888885</v>
      </c>
      <c r="Y231" s="46">
        <v>39821</v>
      </c>
      <c r="Z231" s="47">
        <v>0.96636574074074078</v>
      </c>
    </row>
    <row r="232" spans="2:26">
      <c r="B232" s="46">
        <v>39837</v>
      </c>
      <c r="C232" s="47">
        <v>0.82530092592592597</v>
      </c>
      <c r="D232">
        <v>301</v>
      </c>
      <c r="E232" t="s">
        <v>15</v>
      </c>
      <c r="H232" s="16">
        <v>39803</v>
      </c>
      <c r="I232" s="17">
        <v>0.54287037037037034</v>
      </c>
      <c r="J232">
        <v>47</v>
      </c>
      <c r="K232" t="s">
        <v>15</v>
      </c>
      <c r="M232" s="11"/>
      <c r="N232" s="13" t="s">
        <v>12</v>
      </c>
      <c r="O232" s="13"/>
      <c r="P232" s="12"/>
      <c r="R232" s="46">
        <v>39799</v>
      </c>
      <c r="S232" s="47">
        <v>0.75490740740740747</v>
      </c>
      <c r="T232" t="s">
        <v>67</v>
      </c>
      <c r="V232" s="46">
        <v>39823</v>
      </c>
      <c r="W232" s="47">
        <v>0.57853009259259258</v>
      </c>
      <c r="Y232" s="46">
        <v>39822</v>
      </c>
      <c r="Z232" s="47">
        <v>0.2898148148148148</v>
      </c>
    </row>
    <row r="233" spans="2:26">
      <c r="B233" s="46">
        <v>39837</v>
      </c>
      <c r="C233" s="47">
        <v>0.86202546296296301</v>
      </c>
      <c r="D233">
        <v>832</v>
      </c>
      <c r="E233" t="s">
        <v>15</v>
      </c>
      <c r="H233" s="16">
        <v>39803</v>
      </c>
      <c r="I233" s="17">
        <v>0.63238425925925923</v>
      </c>
      <c r="J233">
        <v>20</v>
      </c>
      <c r="K233" t="s">
        <v>16</v>
      </c>
      <c r="M233" s="11"/>
      <c r="N233" s="13" t="s">
        <v>12</v>
      </c>
      <c r="O233" s="13"/>
      <c r="P233" s="12"/>
      <c r="R233" s="46">
        <v>39799</v>
      </c>
      <c r="S233" s="47">
        <v>0.82758101851851851</v>
      </c>
      <c r="T233" t="s">
        <v>73</v>
      </c>
      <c r="V233" s="46">
        <v>39823</v>
      </c>
      <c r="W233" s="47">
        <v>0.58364583333333331</v>
      </c>
      <c r="Y233" s="46">
        <v>39822</v>
      </c>
      <c r="Z233" s="47">
        <v>0.43986111111111109</v>
      </c>
    </row>
    <row r="234" spans="2:26">
      <c r="B234" s="46">
        <v>39837</v>
      </c>
      <c r="C234" s="47">
        <v>0.87282407407407403</v>
      </c>
      <c r="D234">
        <v>39</v>
      </c>
      <c r="E234" t="s">
        <v>15</v>
      </c>
      <c r="H234" s="16">
        <v>39803</v>
      </c>
      <c r="I234" s="17">
        <v>0.64446759259259256</v>
      </c>
      <c r="J234">
        <v>20</v>
      </c>
      <c r="K234" t="s">
        <v>16</v>
      </c>
      <c r="M234" s="11"/>
      <c r="N234" s="13" t="s">
        <v>12</v>
      </c>
      <c r="O234" s="13"/>
      <c r="P234" s="12"/>
      <c r="R234" s="46">
        <v>39799</v>
      </c>
      <c r="S234" s="47">
        <v>0.82759259259259255</v>
      </c>
      <c r="T234" t="s">
        <v>73</v>
      </c>
      <c r="V234" s="46">
        <v>39823</v>
      </c>
      <c r="W234" s="47">
        <v>0.5876851851851852</v>
      </c>
      <c r="Y234" s="46">
        <v>39822</v>
      </c>
      <c r="Z234" s="47">
        <v>0.55662037037037038</v>
      </c>
    </row>
    <row r="235" spans="2:26">
      <c r="B235" s="46">
        <v>39837</v>
      </c>
      <c r="C235" s="47">
        <v>0.87354166666666666</v>
      </c>
      <c r="D235">
        <v>38</v>
      </c>
      <c r="E235" t="s">
        <v>15</v>
      </c>
      <c r="H235" s="16">
        <v>39803</v>
      </c>
      <c r="I235" s="17">
        <v>0.66781250000000003</v>
      </c>
      <c r="J235">
        <v>26</v>
      </c>
      <c r="K235" t="s">
        <v>16</v>
      </c>
      <c r="M235" s="11"/>
      <c r="N235" s="13" t="s">
        <v>12</v>
      </c>
      <c r="O235" s="13"/>
      <c r="P235" s="12"/>
      <c r="R235" s="46">
        <v>39799</v>
      </c>
      <c r="S235" s="47">
        <v>0.8461805555555556</v>
      </c>
      <c r="T235" t="s">
        <v>65</v>
      </c>
      <c r="V235" s="46">
        <v>39823</v>
      </c>
      <c r="W235" s="47">
        <v>0.59059027777777773</v>
      </c>
      <c r="Y235" s="46">
        <v>39822</v>
      </c>
      <c r="Z235" s="47">
        <v>0.75324074074074077</v>
      </c>
    </row>
    <row r="236" spans="2:26">
      <c r="B236" s="46">
        <v>39838</v>
      </c>
      <c r="C236" s="47">
        <v>1.0625000000000001E-2</v>
      </c>
      <c r="D236">
        <v>32</v>
      </c>
      <c r="E236" t="s">
        <v>16</v>
      </c>
      <c r="H236" s="16">
        <v>39803</v>
      </c>
      <c r="I236" s="17">
        <v>0.6947106481481482</v>
      </c>
      <c r="J236">
        <v>26</v>
      </c>
      <c r="K236" t="s">
        <v>16</v>
      </c>
      <c r="M236" s="11"/>
      <c r="N236" s="13" t="s">
        <v>12</v>
      </c>
      <c r="O236" s="13"/>
      <c r="P236" s="12"/>
      <c r="R236" s="46">
        <v>39799</v>
      </c>
      <c r="S236" s="47">
        <v>0.87555555555555553</v>
      </c>
      <c r="T236" t="s">
        <v>65</v>
      </c>
      <c r="V236" s="46">
        <v>39823</v>
      </c>
      <c r="W236" s="47">
        <v>0.59515046296296303</v>
      </c>
      <c r="Y236" s="46">
        <v>39822</v>
      </c>
      <c r="Z236" s="47">
        <v>0.75785879629629627</v>
      </c>
    </row>
    <row r="237" spans="2:26">
      <c r="B237" s="46">
        <v>39838</v>
      </c>
      <c r="C237" s="47">
        <v>1.7743055555555557E-2</v>
      </c>
      <c r="D237">
        <v>31</v>
      </c>
      <c r="E237" t="s">
        <v>16</v>
      </c>
      <c r="H237" s="16">
        <v>39803</v>
      </c>
      <c r="I237" s="17">
        <v>0.69538194444444434</v>
      </c>
      <c r="J237">
        <v>109</v>
      </c>
      <c r="K237" t="s">
        <v>15</v>
      </c>
      <c r="M237" s="11"/>
      <c r="N237" s="13" t="s">
        <v>12</v>
      </c>
      <c r="O237" s="13"/>
      <c r="P237" s="12"/>
      <c r="R237" s="46">
        <v>39799</v>
      </c>
      <c r="S237" s="47">
        <v>0.88365740740740739</v>
      </c>
      <c r="T237" t="s">
        <v>65</v>
      </c>
      <c r="V237" s="46">
        <v>39823</v>
      </c>
      <c r="W237" s="47">
        <v>0.73994212962962969</v>
      </c>
      <c r="Y237" s="46">
        <v>39822</v>
      </c>
      <c r="Z237" s="47">
        <v>0.77604166666666663</v>
      </c>
    </row>
    <row r="238" spans="2:26">
      <c r="B238" s="46">
        <v>39838</v>
      </c>
      <c r="C238" s="47">
        <v>2.5115740740740741E-2</v>
      </c>
      <c r="D238">
        <v>122</v>
      </c>
      <c r="E238" t="s">
        <v>15</v>
      </c>
      <c r="H238" s="16">
        <v>39803</v>
      </c>
      <c r="I238" s="17">
        <v>0.72981481481481481</v>
      </c>
      <c r="J238">
        <v>59</v>
      </c>
      <c r="K238" t="s">
        <v>16</v>
      </c>
      <c r="M238" s="11"/>
      <c r="N238" s="13" t="s">
        <v>12</v>
      </c>
      <c r="O238" s="13"/>
      <c r="P238" s="12"/>
      <c r="R238" s="46">
        <v>39799</v>
      </c>
      <c r="S238" s="47">
        <v>0.28115740740740741</v>
      </c>
      <c r="T238" t="s">
        <v>65</v>
      </c>
      <c r="V238" s="46">
        <v>39823</v>
      </c>
      <c r="W238" s="47">
        <v>0.77726851851851853</v>
      </c>
      <c r="Y238" s="46">
        <v>39822</v>
      </c>
      <c r="Z238" s="47">
        <v>0.77704861111111112</v>
      </c>
    </row>
    <row r="239" spans="2:26">
      <c r="B239" s="46">
        <v>39838</v>
      </c>
      <c r="C239" s="47">
        <v>2.7662037037037041E-2</v>
      </c>
      <c r="D239">
        <v>257</v>
      </c>
      <c r="E239" t="s">
        <v>15</v>
      </c>
      <c r="H239" s="16">
        <v>39803</v>
      </c>
      <c r="I239" s="17">
        <v>0.74351851851851858</v>
      </c>
      <c r="J239">
        <v>18</v>
      </c>
      <c r="K239" t="s">
        <v>15</v>
      </c>
      <c r="M239" s="11"/>
      <c r="N239" s="13" t="s">
        <v>12</v>
      </c>
      <c r="O239" s="13"/>
      <c r="P239" s="12"/>
      <c r="R239" s="46">
        <v>39799</v>
      </c>
      <c r="S239" s="47">
        <v>0.43531249999999999</v>
      </c>
      <c r="T239" t="s">
        <v>73</v>
      </c>
      <c r="V239" s="46">
        <v>39823</v>
      </c>
      <c r="W239" s="47">
        <v>0.78109953703703694</v>
      </c>
      <c r="Y239" s="46">
        <v>39822</v>
      </c>
      <c r="Z239" s="47">
        <v>0.78535879629629635</v>
      </c>
    </row>
    <row r="240" spans="2:26">
      <c r="B240" s="46">
        <v>39838</v>
      </c>
      <c r="C240" s="47">
        <v>0.34365740740740741</v>
      </c>
      <c r="D240">
        <v>82</v>
      </c>
      <c r="E240" t="s">
        <v>15</v>
      </c>
      <c r="H240" s="16">
        <v>39803</v>
      </c>
      <c r="I240" s="17">
        <v>0.74398148148148147</v>
      </c>
      <c r="J240">
        <v>23</v>
      </c>
      <c r="K240" t="s">
        <v>16</v>
      </c>
      <c r="M240" s="11"/>
      <c r="N240" s="13" t="s">
        <v>12</v>
      </c>
      <c r="O240" s="13"/>
      <c r="P240" s="12"/>
      <c r="R240" s="46">
        <v>39799</v>
      </c>
      <c r="S240" s="47">
        <v>0.43532407407407409</v>
      </c>
      <c r="T240" t="s">
        <v>73</v>
      </c>
      <c r="V240" s="46">
        <v>39823</v>
      </c>
      <c r="W240" s="47">
        <v>0.7898842592592592</v>
      </c>
      <c r="Y240" s="46">
        <v>39822</v>
      </c>
      <c r="Z240" s="47">
        <v>0.79600694444444453</v>
      </c>
    </row>
    <row r="241" spans="2:26">
      <c r="B241" s="46">
        <v>39838</v>
      </c>
      <c r="C241" s="47">
        <v>0.45271990740740736</v>
      </c>
      <c r="D241">
        <v>43</v>
      </c>
      <c r="E241" t="s">
        <v>15</v>
      </c>
      <c r="H241" s="16">
        <v>39803</v>
      </c>
      <c r="I241" s="17">
        <v>0.74631944444444442</v>
      </c>
      <c r="J241">
        <v>31</v>
      </c>
      <c r="K241" t="s">
        <v>16</v>
      </c>
      <c r="M241" s="11"/>
      <c r="N241" s="13" t="s">
        <v>12</v>
      </c>
      <c r="O241" s="13"/>
      <c r="P241" s="12"/>
      <c r="R241" s="46">
        <v>39800</v>
      </c>
      <c r="S241" s="47">
        <v>0.1675810185185185</v>
      </c>
      <c r="T241" t="s">
        <v>65</v>
      </c>
      <c r="V241" s="46">
        <v>39823</v>
      </c>
      <c r="W241" s="47">
        <v>0.79983796296296295</v>
      </c>
      <c r="Y241" s="46">
        <v>39822</v>
      </c>
      <c r="Z241" s="47">
        <v>0.79758101851851848</v>
      </c>
    </row>
    <row r="242" spans="2:26">
      <c r="B242" s="46">
        <v>39838</v>
      </c>
      <c r="C242" s="47">
        <v>0.50908564814814816</v>
      </c>
      <c r="D242">
        <v>7</v>
      </c>
      <c r="E242" t="s">
        <v>16</v>
      </c>
      <c r="H242" s="16">
        <v>39803</v>
      </c>
      <c r="I242" s="17">
        <v>0.76445601851851841</v>
      </c>
      <c r="J242">
        <v>114</v>
      </c>
      <c r="K242" t="s">
        <v>16</v>
      </c>
      <c r="M242" s="11" t="s">
        <v>12</v>
      </c>
      <c r="N242" s="13"/>
      <c r="O242" s="13"/>
      <c r="P242" s="12"/>
      <c r="R242" s="46">
        <v>39800</v>
      </c>
      <c r="S242" s="47">
        <v>0.20096064814814815</v>
      </c>
      <c r="T242" t="s">
        <v>65</v>
      </c>
      <c r="V242" s="46">
        <v>39823</v>
      </c>
      <c r="W242" s="47">
        <v>0.80077546296296298</v>
      </c>
      <c r="Y242" s="46">
        <v>39822</v>
      </c>
      <c r="Z242" s="47">
        <v>0.85111111111111104</v>
      </c>
    </row>
    <row r="243" spans="2:26">
      <c r="B243" s="46">
        <v>39838</v>
      </c>
      <c r="C243" s="47">
        <v>0.55281250000000004</v>
      </c>
      <c r="D243">
        <v>92</v>
      </c>
      <c r="E243" t="s">
        <v>15</v>
      </c>
      <c r="H243" s="16">
        <v>39803</v>
      </c>
      <c r="I243" s="17">
        <v>0.77655092592592589</v>
      </c>
      <c r="J243">
        <v>27</v>
      </c>
      <c r="K243" t="s">
        <v>16</v>
      </c>
      <c r="M243" s="11"/>
      <c r="N243" s="13" t="s">
        <v>12</v>
      </c>
      <c r="O243" s="13"/>
      <c r="P243" s="12"/>
      <c r="R243" s="46">
        <v>39800</v>
      </c>
      <c r="S243" s="47">
        <v>0.22666666666666668</v>
      </c>
      <c r="T243" t="s">
        <v>65</v>
      </c>
      <c r="V243" s="46">
        <v>39823</v>
      </c>
      <c r="W243" s="47">
        <v>0.80086805555555562</v>
      </c>
      <c r="Y243" s="46">
        <v>39822</v>
      </c>
      <c r="Z243" s="47">
        <v>0.85556712962962955</v>
      </c>
    </row>
    <row r="244" spans="2:26">
      <c r="B244" s="46">
        <v>39838</v>
      </c>
      <c r="C244" s="47">
        <v>0.81856481481481491</v>
      </c>
      <c r="D244">
        <v>204</v>
      </c>
      <c r="E244" t="s">
        <v>15</v>
      </c>
      <c r="H244" s="16">
        <v>39803</v>
      </c>
      <c r="I244" s="17">
        <v>0.78498842592592588</v>
      </c>
      <c r="J244">
        <v>15</v>
      </c>
      <c r="K244" t="s">
        <v>16</v>
      </c>
      <c r="M244" s="11"/>
      <c r="N244" s="13" t="s">
        <v>12</v>
      </c>
      <c r="O244" s="13"/>
      <c r="P244" s="12"/>
      <c r="R244" s="46">
        <v>39800</v>
      </c>
      <c r="S244" s="47">
        <v>0.22671296296296295</v>
      </c>
      <c r="T244" t="s">
        <v>65</v>
      </c>
      <c r="V244" s="46">
        <v>39823</v>
      </c>
      <c r="W244" s="47">
        <v>0.80093749999999997</v>
      </c>
      <c r="Y244" s="46">
        <v>39822</v>
      </c>
      <c r="Z244" s="47">
        <v>0.85884259259259255</v>
      </c>
    </row>
    <row r="245" spans="2:26">
      <c r="B245" s="46">
        <v>39839</v>
      </c>
      <c r="C245" s="47">
        <v>1.7592592592592592E-3</v>
      </c>
      <c r="D245">
        <v>104</v>
      </c>
      <c r="E245" t="s">
        <v>15</v>
      </c>
      <c r="H245" s="16">
        <v>39803</v>
      </c>
      <c r="I245" s="17">
        <v>0.78891203703703694</v>
      </c>
      <c r="J245" t="s">
        <v>14</v>
      </c>
      <c r="K245" t="s">
        <v>14</v>
      </c>
      <c r="M245" s="11"/>
      <c r="N245" s="13" t="s">
        <v>12</v>
      </c>
      <c r="O245" s="13"/>
      <c r="P245" s="12"/>
      <c r="R245" s="46">
        <v>39800</v>
      </c>
      <c r="S245" s="47">
        <v>0.26106481481481481</v>
      </c>
      <c r="T245" t="s">
        <v>65</v>
      </c>
      <c r="V245" s="46">
        <v>39823</v>
      </c>
      <c r="W245" s="47">
        <v>0.80106481481481484</v>
      </c>
      <c r="Y245" s="46">
        <v>39822</v>
      </c>
      <c r="Z245" s="47">
        <v>0.88571759259259253</v>
      </c>
    </row>
    <row r="246" spans="2:26">
      <c r="B246" s="46">
        <v>39839</v>
      </c>
      <c r="C246" s="47">
        <v>7.7083333333333335E-3</v>
      </c>
      <c r="D246">
        <v>35</v>
      </c>
      <c r="E246" t="s">
        <v>15</v>
      </c>
      <c r="H246" s="16">
        <v>39803</v>
      </c>
      <c r="I246" s="17">
        <v>0.79405092592592597</v>
      </c>
      <c r="J246">
        <v>44</v>
      </c>
      <c r="K246" t="s">
        <v>16</v>
      </c>
      <c r="M246" s="11"/>
      <c r="N246" s="13" t="s">
        <v>12</v>
      </c>
      <c r="O246" s="13"/>
      <c r="P246" s="12"/>
      <c r="R246" s="46">
        <v>39800</v>
      </c>
      <c r="S246" s="47">
        <v>0.62586805555555558</v>
      </c>
      <c r="T246" t="s">
        <v>67</v>
      </c>
      <c r="V246" s="46">
        <v>39823</v>
      </c>
      <c r="W246" s="47">
        <v>0.80777777777777782</v>
      </c>
      <c r="Y246" s="46">
        <v>39822</v>
      </c>
      <c r="Z246" s="47">
        <v>0.92751157407407403</v>
      </c>
    </row>
    <row r="247" spans="2:26">
      <c r="B247" s="46">
        <v>39839</v>
      </c>
      <c r="C247" s="47">
        <v>0.44629629629629625</v>
      </c>
      <c r="D247">
        <v>14</v>
      </c>
      <c r="E247" t="s">
        <v>15</v>
      </c>
      <c r="H247" s="16">
        <v>39803</v>
      </c>
      <c r="I247" s="17">
        <v>0.79740740740740745</v>
      </c>
      <c r="J247">
        <v>40</v>
      </c>
      <c r="K247" t="s">
        <v>16</v>
      </c>
      <c r="M247" s="11"/>
      <c r="N247" s="13" t="s">
        <v>12</v>
      </c>
      <c r="O247" s="13"/>
      <c r="P247" s="12"/>
      <c r="R247" s="46">
        <v>39800</v>
      </c>
      <c r="S247" s="47">
        <v>0.93049768518518527</v>
      </c>
      <c r="T247" t="s">
        <v>65</v>
      </c>
      <c r="V247" s="46">
        <v>39823</v>
      </c>
      <c r="W247" s="47">
        <v>0.85217592592592595</v>
      </c>
      <c r="Y247" s="46">
        <v>39822</v>
      </c>
      <c r="Z247" s="47">
        <v>0.92942129629629633</v>
      </c>
    </row>
    <row r="248" spans="2:26">
      <c r="B248" s="46">
        <v>39839</v>
      </c>
      <c r="C248" s="47">
        <v>0.64849537037037031</v>
      </c>
      <c r="D248">
        <v>78</v>
      </c>
      <c r="E248" t="s">
        <v>15</v>
      </c>
      <c r="H248" s="46">
        <v>39803</v>
      </c>
      <c r="I248" s="47">
        <v>0.75709490740740737</v>
      </c>
      <c r="J248">
        <v>55</v>
      </c>
      <c r="K248" t="s">
        <v>16</v>
      </c>
      <c r="N248" t="s">
        <v>12</v>
      </c>
      <c r="R248" s="46">
        <v>39800</v>
      </c>
      <c r="S248" s="47">
        <v>0.98898148148148157</v>
      </c>
      <c r="T248" t="s">
        <v>65</v>
      </c>
      <c r="V248" s="46">
        <v>39823</v>
      </c>
      <c r="W248" s="47">
        <v>0.85562499999999997</v>
      </c>
      <c r="Y248" s="46">
        <v>39823</v>
      </c>
      <c r="Z248" s="47">
        <v>0.4455324074074074</v>
      </c>
    </row>
    <row r="249" spans="2:26">
      <c r="B249" s="46">
        <v>39839</v>
      </c>
      <c r="C249" s="47">
        <v>0.81020833333333331</v>
      </c>
      <c r="D249">
        <v>176</v>
      </c>
      <c r="E249" t="s">
        <v>15</v>
      </c>
      <c r="H249" s="46">
        <v>39804</v>
      </c>
      <c r="I249" s="47">
        <v>0.35464120370370367</v>
      </c>
      <c r="J249">
        <v>22</v>
      </c>
      <c r="K249" t="s">
        <v>16</v>
      </c>
      <c r="N249" t="s">
        <v>12</v>
      </c>
      <c r="R249" s="46">
        <v>39800</v>
      </c>
      <c r="S249" s="47">
        <v>0.27101851851851849</v>
      </c>
      <c r="T249" t="s">
        <v>73</v>
      </c>
      <c r="V249" s="46">
        <v>39823</v>
      </c>
      <c r="W249" s="47">
        <v>0.86466435185185186</v>
      </c>
      <c r="Y249" s="46">
        <v>39823</v>
      </c>
      <c r="Z249" s="47">
        <v>0.53050925925925929</v>
      </c>
    </row>
    <row r="250" spans="2:26">
      <c r="B250" s="46">
        <v>39839</v>
      </c>
      <c r="C250" s="47">
        <v>0.92798611111111118</v>
      </c>
      <c r="D250">
        <v>228</v>
      </c>
      <c r="E250" t="s">
        <v>15</v>
      </c>
      <c r="H250" s="46">
        <v>39804</v>
      </c>
      <c r="I250" s="47">
        <v>0.36363425925925924</v>
      </c>
      <c r="J250">
        <v>20</v>
      </c>
      <c r="K250" t="s">
        <v>16</v>
      </c>
      <c r="N250" t="s">
        <v>12</v>
      </c>
      <c r="R250" s="46">
        <v>39800</v>
      </c>
      <c r="S250" s="47">
        <v>0.27103009259259259</v>
      </c>
      <c r="T250" t="s">
        <v>73</v>
      </c>
      <c r="V250" s="46">
        <v>39823</v>
      </c>
      <c r="W250" s="47">
        <v>0.86868055555555557</v>
      </c>
      <c r="Y250" s="46">
        <v>39823</v>
      </c>
      <c r="Z250" s="47">
        <v>0.55015046296296299</v>
      </c>
    </row>
    <row r="251" spans="2:26">
      <c r="B251" s="46">
        <v>39840</v>
      </c>
      <c r="C251" s="47">
        <v>0.30935185185185182</v>
      </c>
      <c r="D251">
        <v>27</v>
      </c>
      <c r="E251" t="s">
        <v>15</v>
      </c>
      <c r="H251" s="46">
        <v>39804</v>
      </c>
      <c r="I251" s="47">
        <v>0.36417824074074073</v>
      </c>
      <c r="J251">
        <v>32</v>
      </c>
      <c r="K251" t="s">
        <v>16</v>
      </c>
      <c r="N251" t="s">
        <v>12</v>
      </c>
      <c r="R251" s="46">
        <v>39800</v>
      </c>
      <c r="S251" s="47">
        <v>0.27215277777777774</v>
      </c>
      <c r="T251" t="s">
        <v>73</v>
      </c>
      <c r="V251" s="46">
        <v>39823</v>
      </c>
      <c r="W251" s="47">
        <v>0.37811342592592595</v>
      </c>
      <c r="Y251" s="46">
        <v>39823</v>
      </c>
      <c r="Z251" s="47">
        <v>0.55143518518518519</v>
      </c>
    </row>
    <row r="252" spans="2:26">
      <c r="B252" s="46">
        <v>39840</v>
      </c>
      <c r="C252" s="47">
        <v>0.31239583333333332</v>
      </c>
      <c r="D252">
        <v>80</v>
      </c>
      <c r="E252" t="s">
        <v>15</v>
      </c>
      <c r="H252" s="46">
        <v>39804</v>
      </c>
      <c r="I252" s="47">
        <v>0.37353009259259262</v>
      </c>
      <c r="J252">
        <v>129</v>
      </c>
      <c r="K252" t="s">
        <v>15</v>
      </c>
      <c r="N252" t="s">
        <v>12</v>
      </c>
      <c r="R252" s="46">
        <v>39800</v>
      </c>
      <c r="S252" s="47">
        <v>0.27216435185185184</v>
      </c>
      <c r="T252" t="s">
        <v>73</v>
      </c>
      <c r="V252" s="46">
        <v>39823</v>
      </c>
      <c r="W252" s="47">
        <v>0.44324074074074077</v>
      </c>
      <c r="Y252" s="46">
        <v>39823</v>
      </c>
      <c r="Z252" s="47">
        <v>0.55987268518518518</v>
      </c>
    </row>
    <row r="253" spans="2:26">
      <c r="B253" s="46">
        <v>39840</v>
      </c>
      <c r="C253" s="47">
        <v>0.62217592592592597</v>
      </c>
      <c r="D253">
        <v>108</v>
      </c>
      <c r="E253" t="s">
        <v>16</v>
      </c>
      <c r="H253" s="46">
        <v>39804</v>
      </c>
      <c r="I253" s="47">
        <v>0.44765046296296296</v>
      </c>
      <c r="J253">
        <v>19</v>
      </c>
      <c r="K253" t="s">
        <v>16</v>
      </c>
      <c r="N253" t="s">
        <v>12</v>
      </c>
      <c r="R253" s="46">
        <v>39800</v>
      </c>
      <c r="S253" s="47">
        <v>0.30282407407407408</v>
      </c>
      <c r="T253" t="s">
        <v>67</v>
      </c>
      <c r="V253" s="46">
        <v>39823</v>
      </c>
      <c r="W253" s="47">
        <v>0.44959490740740743</v>
      </c>
      <c r="Y253" s="46">
        <v>39823</v>
      </c>
      <c r="Z253" s="47">
        <v>0.56868055555555552</v>
      </c>
    </row>
    <row r="254" spans="2:26">
      <c r="B254" s="46">
        <v>39840</v>
      </c>
      <c r="C254" s="47">
        <v>0.78239583333333329</v>
      </c>
      <c r="D254">
        <v>257</v>
      </c>
      <c r="E254" t="s">
        <v>15</v>
      </c>
      <c r="H254" s="46">
        <v>39804</v>
      </c>
      <c r="I254" s="47">
        <v>0.44817129629629626</v>
      </c>
      <c r="J254">
        <v>56</v>
      </c>
      <c r="K254" t="s">
        <v>16</v>
      </c>
      <c r="N254" t="s">
        <v>12</v>
      </c>
      <c r="R254" s="46">
        <v>39800</v>
      </c>
      <c r="S254" s="47">
        <v>0.36641203703703701</v>
      </c>
      <c r="T254" t="s">
        <v>73</v>
      </c>
      <c r="V254" s="46">
        <v>39823</v>
      </c>
      <c r="W254" s="47">
        <v>0.50383101851851853</v>
      </c>
      <c r="Y254" s="46">
        <v>39823</v>
      </c>
      <c r="Z254" s="47">
        <v>0.57097222222222221</v>
      </c>
    </row>
    <row r="255" spans="2:26">
      <c r="B255" s="46">
        <v>39840</v>
      </c>
      <c r="C255" s="47">
        <v>0.95517361111111121</v>
      </c>
      <c r="D255">
        <v>355</v>
      </c>
      <c r="E255" t="s">
        <v>15</v>
      </c>
      <c r="H255" s="46">
        <v>39804</v>
      </c>
      <c r="I255" s="47">
        <v>0.45122685185185185</v>
      </c>
      <c r="J255">
        <v>20</v>
      </c>
      <c r="K255" t="s">
        <v>16</v>
      </c>
      <c r="N255" t="s">
        <v>12</v>
      </c>
      <c r="R255" s="46">
        <v>39800</v>
      </c>
      <c r="S255" s="47">
        <v>0.36642361111111116</v>
      </c>
      <c r="T255" t="s">
        <v>73</v>
      </c>
      <c r="V255" s="46">
        <v>39824</v>
      </c>
      <c r="W255" s="47">
        <v>0.10246527777777777</v>
      </c>
      <c r="Y255" s="46">
        <v>39823</v>
      </c>
      <c r="Z255" s="47">
        <v>0.57909722222222226</v>
      </c>
    </row>
    <row r="256" spans="2:26">
      <c r="B256" s="46">
        <v>39841</v>
      </c>
      <c r="C256" s="47">
        <v>0.27813657407407405</v>
      </c>
      <c r="D256">
        <v>81</v>
      </c>
      <c r="E256" t="s">
        <v>15</v>
      </c>
      <c r="H256" s="46">
        <v>39804</v>
      </c>
      <c r="I256" s="47">
        <v>0.50060185185185191</v>
      </c>
      <c r="J256">
        <v>68</v>
      </c>
      <c r="K256" t="s">
        <v>15</v>
      </c>
      <c r="N256" t="s">
        <v>12</v>
      </c>
      <c r="R256" s="46">
        <v>39800</v>
      </c>
      <c r="S256" s="47">
        <v>0.44157407407407406</v>
      </c>
      <c r="T256" t="s">
        <v>73</v>
      </c>
      <c r="V256" s="46">
        <v>39824</v>
      </c>
      <c r="W256" s="47">
        <v>0.10284722222222221</v>
      </c>
      <c r="Y256" s="46">
        <v>39823</v>
      </c>
      <c r="Z256" s="47">
        <v>0.58415509259259257</v>
      </c>
    </row>
    <row r="257" spans="2:26">
      <c r="B257" s="46">
        <v>39842</v>
      </c>
      <c r="C257" s="47">
        <v>0.10402777777777777</v>
      </c>
      <c r="D257">
        <v>120</v>
      </c>
      <c r="E257" t="s">
        <v>15</v>
      </c>
      <c r="H257" s="46">
        <v>39804</v>
      </c>
      <c r="I257" s="47">
        <v>0.53858796296296296</v>
      </c>
      <c r="J257">
        <v>40</v>
      </c>
      <c r="K257" t="s">
        <v>16</v>
      </c>
      <c r="N257" t="s">
        <v>12</v>
      </c>
      <c r="R257" s="46">
        <v>39800</v>
      </c>
      <c r="S257" s="47">
        <v>0.44158564814814816</v>
      </c>
      <c r="T257" t="s">
        <v>73</v>
      </c>
      <c r="V257" s="46">
        <v>39824</v>
      </c>
      <c r="W257" s="47">
        <v>0.10686342592592592</v>
      </c>
      <c r="Y257" s="46">
        <v>39823</v>
      </c>
      <c r="Z257" s="47">
        <v>0.58824074074074073</v>
      </c>
    </row>
    <row r="258" spans="2:26">
      <c r="B258" s="46">
        <v>39842</v>
      </c>
      <c r="C258" s="47">
        <v>0.28234953703703702</v>
      </c>
      <c r="D258">
        <v>26</v>
      </c>
      <c r="E258" t="s">
        <v>15</v>
      </c>
      <c r="H258" s="46">
        <v>39804</v>
      </c>
      <c r="I258" s="47">
        <v>0.59673611111111113</v>
      </c>
      <c r="J258">
        <v>20</v>
      </c>
      <c r="K258" t="s">
        <v>16</v>
      </c>
      <c r="O258" t="s">
        <v>12</v>
      </c>
      <c r="R258" s="46">
        <v>39801</v>
      </c>
      <c r="S258" s="47">
        <v>0.22870370370370371</v>
      </c>
      <c r="T258" t="s">
        <v>65</v>
      </c>
      <c r="V258" s="46">
        <v>39824</v>
      </c>
      <c r="W258" s="47">
        <v>0.50869212962962962</v>
      </c>
      <c r="Y258" s="46">
        <v>39823</v>
      </c>
      <c r="Z258" s="47">
        <v>0.5897916666666666</v>
      </c>
    </row>
    <row r="259" spans="2:26">
      <c r="B259" s="46">
        <v>39842</v>
      </c>
      <c r="C259" s="47">
        <v>0.34129629629629626</v>
      </c>
      <c r="D259">
        <v>24</v>
      </c>
      <c r="E259" t="s">
        <v>15</v>
      </c>
      <c r="H259" s="46">
        <v>39804</v>
      </c>
      <c r="I259" s="47">
        <v>0.59774305555555551</v>
      </c>
      <c r="J259">
        <v>77</v>
      </c>
      <c r="K259" t="s">
        <v>15</v>
      </c>
      <c r="N259" t="s">
        <v>12</v>
      </c>
      <c r="R259" s="46">
        <v>39801</v>
      </c>
      <c r="S259" s="47">
        <v>0.2600115740740741</v>
      </c>
      <c r="T259" t="s">
        <v>65</v>
      </c>
      <c r="V259" s="46">
        <v>39824</v>
      </c>
      <c r="W259" s="47">
        <v>0.59697916666666673</v>
      </c>
      <c r="Y259" s="46">
        <v>39823</v>
      </c>
      <c r="Z259" s="47">
        <v>0.59087962962962959</v>
      </c>
    </row>
    <row r="260" spans="2:26">
      <c r="B260" s="46">
        <v>39842</v>
      </c>
      <c r="C260" s="47">
        <v>0.45099537037037035</v>
      </c>
      <c r="D260">
        <v>21</v>
      </c>
      <c r="E260" t="s">
        <v>15</v>
      </c>
      <c r="H260" s="46">
        <v>39804</v>
      </c>
      <c r="I260" s="47">
        <v>0.74601851851851853</v>
      </c>
      <c r="J260">
        <v>49</v>
      </c>
      <c r="K260" t="s">
        <v>16</v>
      </c>
      <c r="N260" t="s">
        <v>12</v>
      </c>
      <c r="R260" s="46">
        <v>39801</v>
      </c>
      <c r="S260" s="47">
        <v>0.27555555555555555</v>
      </c>
      <c r="T260" t="s">
        <v>73</v>
      </c>
      <c r="V260" s="46">
        <v>39824</v>
      </c>
      <c r="W260" s="47">
        <v>0.61146990740740736</v>
      </c>
      <c r="Y260" s="46">
        <v>39823</v>
      </c>
      <c r="Z260" s="47">
        <v>0.72394675925925922</v>
      </c>
    </row>
    <row r="261" spans="2:26">
      <c r="B261" s="46">
        <v>39842</v>
      </c>
      <c r="C261" s="47">
        <v>0.68200231481481488</v>
      </c>
      <c r="D261">
        <v>31</v>
      </c>
      <c r="E261" t="s">
        <v>16</v>
      </c>
      <c r="H261" s="46">
        <v>39804</v>
      </c>
      <c r="I261" s="47">
        <v>0.86649305555555556</v>
      </c>
      <c r="J261">
        <v>14</v>
      </c>
      <c r="K261" t="s">
        <v>16</v>
      </c>
      <c r="M261" t="s">
        <v>12</v>
      </c>
      <c r="R261" s="46">
        <v>39801</v>
      </c>
      <c r="S261" s="47">
        <v>0.27556712962962965</v>
      </c>
      <c r="T261" t="s">
        <v>73</v>
      </c>
      <c r="V261" s="46">
        <v>39824</v>
      </c>
      <c r="W261" s="47">
        <v>0.69005787037037036</v>
      </c>
      <c r="Y261" s="46">
        <v>39823</v>
      </c>
      <c r="Z261" s="47">
        <v>0.76596064814814813</v>
      </c>
    </row>
    <row r="262" spans="2:26">
      <c r="B262" s="46">
        <v>39842</v>
      </c>
      <c r="C262" s="47">
        <v>0.68266203703703709</v>
      </c>
      <c r="D262">
        <v>388</v>
      </c>
      <c r="E262" t="s">
        <v>15</v>
      </c>
      <c r="H262" s="46">
        <v>39804</v>
      </c>
      <c r="I262" s="47">
        <v>0.94324074074074071</v>
      </c>
      <c r="J262">
        <v>20</v>
      </c>
      <c r="K262" t="s">
        <v>16</v>
      </c>
      <c r="N262" t="s">
        <v>12</v>
      </c>
      <c r="R262" s="46">
        <v>39801</v>
      </c>
      <c r="S262" s="47">
        <v>0.4546412037037037</v>
      </c>
      <c r="T262" t="s">
        <v>67</v>
      </c>
      <c r="V262" s="46">
        <v>39824</v>
      </c>
      <c r="W262" s="47">
        <v>0.73946759259259265</v>
      </c>
      <c r="Y262" s="46">
        <v>39823</v>
      </c>
      <c r="Z262" s="47">
        <v>0.77305555555555561</v>
      </c>
    </row>
    <row r="263" spans="2:26">
      <c r="B263" s="46">
        <v>39842</v>
      </c>
      <c r="C263" s="47">
        <v>0.76302083333333337</v>
      </c>
      <c r="D263">
        <v>161</v>
      </c>
      <c r="E263" t="s">
        <v>15</v>
      </c>
      <c r="H263" s="46">
        <v>39804</v>
      </c>
      <c r="I263" s="47">
        <v>0.94379629629629624</v>
      </c>
      <c r="J263">
        <v>20</v>
      </c>
      <c r="K263" t="s">
        <v>16</v>
      </c>
      <c r="N263" t="s">
        <v>12</v>
      </c>
      <c r="R263" s="46">
        <v>39801</v>
      </c>
      <c r="S263" s="47">
        <v>0.46439814814814812</v>
      </c>
      <c r="T263" t="s">
        <v>67</v>
      </c>
      <c r="V263" s="46">
        <v>39824</v>
      </c>
      <c r="W263" s="47">
        <v>0.84355324074074067</v>
      </c>
      <c r="Y263" s="46">
        <v>39823</v>
      </c>
      <c r="Z263" s="47">
        <v>0.77439814814814811</v>
      </c>
    </row>
    <row r="264" spans="2:26">
      <c r="B264" s="46">
        <v>39842</v>
      </c>
      <c r="C264" s="47">
        <v>0.76693287037037028</v>
      </c>
      <c r="D264">
        <v>12</v>
      </c>
      <c r="E264" t="s">
        <v>15</v>
      </c>
      <c r="H264" s="46">
        <v>39805</v>
      </c>
      <c r="I264" s="47">
        <v>0.33929398148148149</v>
      </c>
      <c r="J264">
        <v>22</v>
      </c>
      <c r="K264" t="s">
        <v>16</v>
      </c>
      <c r="N264" t="s">
        <v>12</v>
      </c>
      <c r="R264" s="46">
        <v>39801</v>
      </c>
      <c r="S264" s="47">
        <v>0.72973379629629631</v>
      </c>
      <c r="T264" t="s">
        <v>67</v>
      </c>
      <c r="V264" s="46">
        <v>39824</v>
      </c>
      <c r="W264" s="47">
        <v>0.85892361111111104</v>
      </c>
      <c r="Y264" s="46">
        <v>39823</v>
      </c>
      <c r="Z264" s="47">
        <v>0.7782175925925926</v>
      </c>
    </row>
    <row r="265" spans="2:26">
      <c r="B265" s="46">
        <v>39842</v>
      </c>
      <c r="C265" s="47">
        <v>0.92819444444444443</v>
      </c>
      <c r="D265">
        <v>120</v>
      </c>
      <c r="E265" t="s">
        <v>15</v>
      </c>
      <c r="H265" s="46">
        <v>39805</v>
      </c>
      <c r="I265" s="47">
        <v>0.33988425925925925</v>
      </c>
      <c r="J265">
        <v>24</v>
      </c>
      <c r="K265" t="s">
        <v>16</v>
      </c>
      <c r="N265" t="s">
        <v>12</v>
      </c>
      <c r="R265" s="46">
        <v>39802</v>
      </c>
      <c r="S265" s="47">
        <v>0.30777777777777776</v>
      </c>
      <c r="T265" t="s">
        <v>65</v>
      </c>
      <c r="V265" s="46">
        <v>39824</v>
      </c>
      <c r="W265" s="47">
        <v>0.85945601851851849</v>
      </c>
      <c r="Y265" s="46">
        <v>39823</v>
      </c>
      <c r="Z265" s="47">
        <v>0.78142361111111114</v>
      </c>
    </row>
    <row r="266" spans="2:26">
      <c r="B266" s="46">
        <v>39843</v>
      </c>
      <c r="C266" s="47">
        <v>0.27856481481481482</v>
      </c>
      <c r="D266">
        <v>37</v>
      </c>
      <c r="E266" t="s">
        <v>15</v>
      </c>
      <c r="H266" s="46">
        <v>39805</v>
      </c>
      <c r="I266" s="47">
        <v>0.35873842592592592</v>
      </c>
      <c r="J266">
        <v>17</v>
      </c>
      <c r="K266" t="s">
        <v>16</v>
      </c>
      <c r="N266" t="s">
        <v>12</v>
      </c>
      <c r="R266" s="46">
        <v>39802</v>
      </c>
      <c r="S266" s="47">
        <v>0.35714120370370367</v>
      </c>
      <c r="T266" t="s">
        <v>65</v>
      </c>
      <c r="V266" s="46">
        <v>39824</v>
      </c>
      <c r="W266" s="47">
        <v>0.85945601851851849</v>
      </c>
      <c r="Y266" s="46">
        <v>39823</v>
      </c>
      <c r="Z266" s="47">
        <v>0.80159722222222218</v>
      </c>
    </row>
    <row r="267" spans="2:26">
      <c r="B267" s="46">
        <v>39843</v>
      </c>
      <c r="C267" s="47">
        <v>0.70222222222222219</v>
      </c>
      <c r="D267">
        <v>9</v>
      </c>
      <c r="E267" t="s">
        <v>16</v>
      </c>
      <c r="H267" s="46">
        <v>39805</v>
      </c>
      <c r="I267" s="47">
        <v>0.37464120370370368</v>
      </c>
      <c r="J267">
        <v>18</v>
      </c>
      <c r="K267" t="s">
        <v>16</v>
      </c>
      <c r="N267" t="s">
        <v>12</v>
      </c>
      <c r="R267" s="46">
        <v>39802</v>
      </c>
      <c r="S267" s="47">
        <v>0.38945601851851852</v>
      </c>
      <c r="T267" t="s">
        <v>73</v>
      </c>
      <c r="V267" s="46">
        <v>39824</v>
      </c>
      <c r="W267" s="47">
        <v>0.85956018518518518</v>
      </c>
      <c r="Y267" s="46">
        <v>39823</v>
      </c>
      <c r="Z267" s="47">
        <v>0.81611111111111112</v>
      </c>
    </row>
    <row r="268" spans="2:26">
      <c r="B268" s="46">
        <v>39843</v>
      </c>
      <c r="C268" s="47">
        <v>0.70381944444444444</v>
      </c>
      <c r="D268">
        <v>6</v>
      </c>
      <c r="E268" t="s">
        <v>16</v>
      </c>
      <c r="H268" s="46">
        <v>39805</v>
      </c>
      <c r="I268" s="47">
        <v>0.41760416666666672</v>
      </c>
      <c r="J268">
        <v>18</v>
      </c>
      <c r="K268" t="s">
        <v>16</v>
      </c>
      <c r="N268" t="s">
        <v>12</v>
      </c>
      <c r="R268" s="46">
        <v>39802</v>
      </c>
      <c r="S268" s="47">
        <v>0.38947916666666665</v>
      </c>
      <c r="T268" t="s">
        <v>73</v>
      </c>
      <c r="V268" s="46">
        <v>39824</v>
      </c>
      <c r="W268" s="47">
        <v>0.8669675925925926</v>
      </c>
      <c r="Y268" s="46">
        <v>39823</v>
      </c>
      <c r="Z268" s="47">
        <v>0.81796296296296289</v>
      </c>
    </row>
    <row r="269" spans="2:26">
      <c r="B269" s="46">
        <v>39843</v>
      </c>
      <c r="C269" s="47">
        <v>0.70468750000000002</v>
      </c>
      <c r="D269">
        <v>4</v>
      </c>
      <c r="E269" t="s">
        <v>15</v>
      </c>
      <c r="H269" s="46">
        <v>39805</v>
      </c>
      <c r="I269" s="47">
        <v>0.44471064814814815</v>
      </c>
      <c r="J269">
        <v>22</v>
      </c>
      <c r="K269" t="s">
        <v>16</v>
      </c>
      <c r="N269" t="s">
        <v>12</v>
      </c>
      <c r="R269" s="46">
        <v>39802</v>
      </c>
      <c r="S269" s="47">
        <v>0.40729166666666666</v>
      </c>
      <c r="T269" t="s">
        <v>65</v>
      </c>
      <c r="V269" s="46">
        <v>39824</v>
      </c>
      <c r="W269" s="47">
        <v>0.8669675925925926</v>
      </c>
      <c r="Y269" s="46">
        <v>39823</v>
      </c>
      <c r="Z269" s="47">
        <v>0.83875</v>
      </c>
    </row>
    <row r="270" spans="2:26">
      <c r="B270" s="46">
        <v>39844</v>
      </c>
      <c r="C270" s="47">
        <v>1.2407407407407409E-2</v>
      </c>
      <c r="D270">
        <v>32</v>
      </c>
      <c r="E270" t="s">
        <v>16</v>
      </c>
      <c r="H270" s="46">
        <v>39805</v>
      </c>
      <c r="I270" s="47">
        <v>0.44519675925925922</v>
      </c>
      <c r="J270">
        <v>18</v>
      </c>
      <c r="K270" t="s">
        <v>16</v>
      </c>
      <c r="N270" t="s">
        <v>12</v>
      </c>
      <c r="R270" s="46">
        <v>39802</v>
      </c>
      <c r="S270" s="47">
        <v>0.54423611111111114</v>
      </c>
      <c r="T270" t="s">
        <v>73</v>
      </c>
      <c r="V270" s="46">
        <v>39824</v>
      </c>
      <c r="W270" s="47">
        <v>0.93042824074074071</v>
      </c>
      <c r="Y270" s="46">
        <v>39823</v>
      </c>
      <c r="Z270" s="47">
        <v>0.85646990740740747</v>
      </c>
    </row>
    <row r="271" spans="2:26">
      <c r="B271" s="46">
        <v>39844</v>
      </c>
      <c r="C271" s="47">
        <v>1.3113425925925926E-2</v>
      </c>
      <c r="D271">
        <v>32</v>
      </c>
      <c r="E271" t="s">
        <v>16</v>
      </c>
      <c r="H271" s="46">
        <v>39805</v>
      </c>
      <c r="I271" s="47">
        <v>0.45607638888888885</v>
      </c>
      <c r="J271">
        <v>23</v>
      </c>
      <c r="K271" t="s">
        <v>16</v>
      </c>
      <c r="N271" t="s">
        <v>12</v>
      </c>
      <c r="R271" s="46">
        <v>39802</v>
      </c>
      <c r="S271" s="47">
        <v>0.54424768518518518</v>
      </c>
      <c r="T271" t="s">
        <v>73</v>
      </c>
      <c r="V271" s="46">
        <v>39824</v>
      </c>
      <c r="W271" s="47">
        <v>0.93952546296296291</v>
      </c>
      <c r="Y271" s="46">
        <v>39823</v>
      </c>
      <c r="Z271" s="47">
        <v>0.8598958333333333</v>
      </c>
    </row>
    <row r="272" spans="2:26">
      <c r="B272" s="46">
        <v>39844</v>
      </c>
      <c r="C272" s="47">
        <v>5.5648148148148148E-2</v>
      </c>
      <c r="D272">
        <v>2634</v>
      </c>
      <c r="E272" t="s">
        <v>15</v>
      </c>
      <c r="H272" s="46">
        <v>39805</v>
      </c>
      <c r="I272" s="47">
        <v>0.47680555555555554</v>
      </c>
      <c r="J272">
        <v>13</v>
      </c>
      <c r="K272" t="s">
        <v>16</v>
      </c>
      <c r="N272" t="s">
        <v>12</v>
      </c>
      <c r="R272" s="46">
        <v>39802</v>
      </c>
      <c r="S272" s="47">
        <v>0.54465277777777776</v>
      </c>
      <c r="T272" t="s">
        <v>73</v>
      </c>
      <c r="V272" s="46">
        <v>39824</v>
      </c>
      <c r="W272" s="47">
        <v>0.9478240740740741</v>
      </c>
      <c r="Y272" s="46">
        <v>39823</v>
      </c>
      <c r="Z272" s="47">
        <v>0.86711805555555566</v>
      </c>
    </row>
    <row r="273" spans="2:26">
      <c r="B273" s="46">
        <v>39844</v>
      </c>
      <c r="C273" s="47">
        <v>0.43171296296296297</v>
      </c>
      <c r="D273">
        <v>125</v>
      </c>
      <c r="E273" t="s">
        <v>15</v>
      </c>
      <c r="H273" s="46">
        <v>39805</v>
      </c>
      <c r="I273" s="47">
        <v>0.47736111111111112</v>
      </c>
      <c r="J273">
        <v>169</v>
      </c>
      <c r="K273" t="s">
        <v>16</v>
      </c>
      <c r="N273" t="s">
        <v>12</v>
      </c>
      <c r="R273" s="46">
        <v>39802</v>
      </c>
      <c r="S273" s="47">
        <v>0.5446643518518518</v>
      </c>
      <c r="T273" t="s">
        <v>73</v>
      </c>
      <c r="V273" s="46">
        <v>39824</v>
      </c>
      <c r="W273" s="47">
        <v>0.95021990740740747</v>
      </c>
      <c r="Y273" s="46">
        <v>39823</v>
      </c>
      <c r="Z273" s="47">
        <v>0.86773148148148149</v>
      </c>
    </row>
    <row r="274" spans="2:26">
      <c r="B274" s="46">
        <v>39844</v>
      </c>
      <c r="C274" s="47">
        <v>0.43418981481481483</v>
      </c>
      <c r="D274">
        <v>269</v>
      </c>
      <c r="E274" t="s">
        <v>15</v>
      </c>
      <c r="H274" s="46">
        <v>39805</v>
      </c>
      <c r="I274" s="47">
        <v>0.48281250000000003</v>
      </c>
      <c r="J274">
        <v>35</v>
      </c>
      <c r="K274" t="s">
        <v>16</v>
      </c>
      <c r="N274" t="s">
        <v>12</v>
      </c>
      <c r="R274" s="46">
        <v>39802</v>
      </c>
      <c r="S274" s="47">
        <v>0.54494212962962962</v>
      </c>
      <c r="T274" t="s">
        <v>73</v>
      </c>
      <c r="V274" s="46">
        <v>39824</v>
      </c>
      <c r="W274" s="47">
        <v>0.95300925925925928</v>
      </c>
      <c r="Y274" s="46">
        <v>39823</v>
      </c>
      <c r="Z274" s="47">
        <v>0.87482638888888886</v>
      </c>
    </row>
    <row r="275" spans="2:26">
      <c r="B275" s="46">
        <v>39844</v>
      </c>
      <c r="C275" s="47">
        <v>0.48505787037037035</v>
      </c>
      <c r="D275">
        <v>32</v>
      </c>
      <c r="E275" t="s">
        <v>16</v>
      </c>
      <c r="H275" s="46">
        <v>39805</v>
      </c>
      <c r="I275" s="47">
        <v>0.53432870370370367</v>
      </c>
      <c r="J275">
        <v>23</v>
      </c>
      <c r="K275" t="s">
        <v>16</v>
      </c>
      <c r="N275" t="s">
        <v>12</v>
      </c>
      <c r="R275" s="46">
        <v>39802</v>
      </c>
      <c r="S275" s="47">
        <v>0.54495370370370366</v>
      </c>
      <c r="T275" t="s">
        <v>73</v>
      </c>
      <c r="V275" s="46">
        <v>39825</v>
      </c>
      <c r="W275" s="47">
        <v>8.3125000000000004E-2</v>
      </c>
      <c r="Y275" s="46">
        <v>39824</v>
      </c>
      <c r="Z275" s="47">
        <v>0.10050925925925926</v>
      </c>
    </row>
    <row r="276" spans="2:26">
      <c r="B276" s="46">
        <v>39844</v>
      </c>
      <c r="C276" s="47">
        <v>0.51886574074074077</v>
      </c>
      <c r="D276">
        <v>39</v>
      </c>
      <c r="E276" t="s">
        <v>15</v>
      </c>
      <c r="H276" s="46">
        <v>39805</v>
      </c>
      <c r="I276" s="47">
        <v>0.64241898148148147</v>
      </c>
      <c r="J276">
        <v>187</v>
      </c>
      <c r="K276" t="s">
        <v>15</v>
      </c>
      <c r="N276" t="s">
        <v>12</v>
      </c>
      <c r="R276" s="46">
        <v>39802</v>
      </c>
      <c r="S276" s="47">
        <v>0.54681712962962969</v>
      </c>
      <c r="T276" t="s">
        <v>73</v>
      </c>
      <c r="V276" s="46">
        <v>39825</v>
      </c>
      <c r="W276" s="47">
        <v>0.26916666666666667</v>
      </c>
      <c r="Y276" s="46">
        <v>39824</v>
      </c>
      <c r="Z276" s="47">
        <v>0.10416666666666667</v>
      </c>
    </row>
    <row r="277" spans="2:26">
      <c r="B277" s="46">
        <v>39844</v>
      </c>
      <c r="C277" s="47">
        <v>0.80291666666666661</v>
      </c>
      <c r="D277">
        <v>9</v>
      </c>
      <c r="E277" t="s">
        <v>16</v>
      </c>
      <c r="H277" s="46">
        <v>39805</v>
      </c>
      <c r="I277" s="47">
        <v>0.64627314814814818</v>
      </c>
      <c r="J277">
        <v>21</v>
      </c>
      <c r="K277" t="s">
        <v>16</v>
      </c>
      <c r="N277" t="s">
        <v>12</v>
      </c>
      <c r="R277" s="46">
        <v>39802</v>
      </c>
      <c r="S277" s="47">
        <v>0.54682870370370373</v>
      </c>
      <c r="T277" t="s">
        <v>73</v>
      </c>
      <c r="V277" s="46">
        <v>39825</v>
      </c>
      <c r="W277" s="47">
        <v>0.30574074074074076</v>
      </c>
      <c r="Y277" s="46">
        <v>39824</v>
      </c>
      <c r="Z277" s="47">
        <v>0.86263888888888884</v>
      </c>
    </row>
    <row r="278" spans="2:26">
      <c r="B278" s="46">
        <v>39844</v>
      </c>
      <c r="C278" s="47">
        <v>0.80342592592592599</v>
      </c>
      <c r="D278">
        <v>208</v>
      </c>
      <c r="E278" t="s">
        <v>15</v>
      </c>
      <c r="H278" s="46">
        <v>39805</v>
      </c>
      <c r="I278" s="47">
        <v>0.77560185185185182</v>
      </c>
      <c r="J278">
        <v>27</v>
      </c>
      <c r="K278" t="s">
        <v>16</v>
      </c>
      <c r="N278" t="s">
        <v>12</v>
      </c>
      <c r="R278" s="46">
        <v>39802</v>
      </c>
      <c r="S278" s="47">
        <v>0.547337962962963</v>
      </c>
      <c r="T278" t="s">
        <v>73</v>
      </c>
      <c r="V278" s="46">
        <v>39825</v>
      </c>
      <c r="W278" s="47">
        <v>0.31944444444444448</v>
      </c>
      <c r="Y278" s="46">
        <v>39824</v>
      </c>
      <c r="Z278" s="47">
        <v>0.86370370370370375</v>
      </c>
    </row>
    <row r="279" spans="2:26">
      <c r="B279" s="46">
        <v>39845</v>
      </c>
      <c r="C279" s="47">
        <v>0.88545138888888886</v>
      </c>
      <c r="D279">
        <v>16</v>
      </c>
      <c r="E279" t="s">
        <v>15</v>
      </c>
      <c r="H279" s="46">
        <v>39805</v>
      </c>
      <c r="I279" s="47">
        <v>0.79181712962962969</v>
      </c>
      <c r="J279">
        <v>35</v>
      </c>
      <c r="K279" t="s">
        <v>16</v>
      </c>
      <c r="M279" t="s">
        <v>12</v>
      </c>
      <c r="R279" s="46">
        <v>39802</v>
      </c>
      <c r="S279" s="47">
        <v>0.547337962962963</v>
      </c>
      <c r="T279" t="s">
        <v>73</v>
      </c>
      <c r="V279" s="46">
        <v>39825</v>
      </c>
      <c r="W279" s="47">
        <v>0.32057870370370373</v>
      </c>
      <c r="Y279" s="46">
        <v>39824</v>
      </c>
      <c r="Z279" s="47">
        <v>0.93258101851851849</v>
      </c>
    </row>
    <row r="280" spans="2:26">
      <c r="B280" s="46">
        <v>39845</v>
      </c>
      <c r="C280" s="47">
        <v>0.9176157407407407</v>
      </c>
      <c r="D280">
        <v>16</v>
      </c>
      <c r="E280" t="s">
        <v>15</v>
      </c>
      <c r="H280" s="46">
        <v>39805</v>
      </c>
      <c r="I280" s="47">
        <v>0.79303240740740744</v>
      </c>
      <c r="J280">
        <v>96</v>
      </c>
      <c r="K280" t="s">
        <v>15</v>
      </c>
      <c r="N280" t="s">
        <v>12</v>
      </c>
      <c r="R280" s="46">
        <v>39802</v>
      </c>
      <c r="S280" s="47">
        <v>0.54761574074074071</v>
      </c>
      <c r="T280" t="s">
        <v>73</v>
      </c>
      <c r="V280" s="46">
        <v>39825</v>
      </c>
      <c r="W280" s="47">
        <v>0.65619212962962969</v>
      </c>
      <c r="Y280" s="46">
        <v>39824</v>
      </c>
      <c r="Z280" s="47">
        <v>0.94034722222222233</v>
      </c>
    </row>
    <row r="281" spans="2:26">
      <c r="B281" s="46">
        <v>39845</v>
      </c>
      <c r="C281" s="47">
        <v>0.91843750000000002</v>
      </c>
      <c r="D281">
        <v>53</v>
      </c>
      <c r="E281" t="s">
        <v>15</v>
      </c>
      <c r="H281" s="46">
        <v>39805</v>
      </c>
      <c r="I281" s="47">
        <v>0.81149305555555562</v>
      </c>
      <c r="J281">
        <v>135</v>
      </c>
      <c r="K281" t="s">
        <v>15</v>
      </c>
      <c r="N281" t="s">
        <v>12</v>
      </c>
      <c r="R281" s="46">
        <v>39802</v>
      </c>
      <c r="S281" s="47">
        <v>0.54827546296296303</v>
      </c>
      <c r="T281" t="s">
        <v>73</v>
      </c>
      <c r="V281" s="46">
        <v>39825</v>
      </c>
      <c r="W281" s="47">
        <v>0.70092592592592595</v>
      </c>
      <c r="Y281" s="46">
        <v>39824</v>
      </c>
      <c r="Z281" s="47">
        <v>0.94894675925925931</v>
      </c>
    </row>
    <row r="282" spans="2:26">
      <c r="B282" s="46">
        <v>39845</v>
      </c>
      <c r="C282" s="47">
        <v>1.0891203703703703E-2</v>
      </c>
      <c r="D282">
        <v>88</v>
      </c>
      <c r="E282" t="s">
        <v>15</v>
      </c>
      <c r="H282" s="46">
        <v>39805</v>
      </c>
      <c r="I282" s="47">
        <v>0.82664351851851858</v>
      </c>
      <c r="J282">
        <v>60</v>
      </c>
      <c r="K282" t="s">
        <v>15</v>
      </c>
      <c r="N282" t="s">
        <v>12</v>
      </c>
      <c r="R282" s="46">
        <v>39802</v>
      </c>
      <c r="S282" s="47">
        <v>0.54827546296296303</v>
      </c>
      <c r="T282" t="s">
        <v>73</v>
      </c>
      <c r="V282" s="46">
        <v>39825</v>
      </c>
      <c r="W282" s="47">
        <v>0.70234953703703706</v>
      </c>
      <c r="Y282" s="46">
        <v>39825</v>
      </c>
      <c r="Z282" s="47">
        <v>0.26054398148148145</v>
      </c>
    </row>
    <row r="283" spans="2:26">
      <c r="B283" s="46">
        <v>39845</v>
      </c>
      <c r="C283" s="47">
        <v>6.700231481481482E-2</v>
      </c>
      <c r="D283">
        <v>39</v>
      </c>
      <c r="E283" t="s">
        <v>15</v>
      </c>
      <c r="H283" s="46">
        <v>39806</v>
      </c>
      <c r="I283" s="47">
        <v>2.3935185185185184E-2</v>
      </c>
      <c r="J283">
        <v>21</v>
      </c>
      <c r="K283" t="s">
        <v>16</v>
      </c>
      <c r="N283" t="s">
        <v>12</v>
      </c>
      <c r="R283" s="46">
        <v>39802</v>
      </c>
      <c r="S283" s="47">
        <v>0.59621527777777772</v>
      </c>
      <c r="T283" t="s">
        <v>67</v>
      </c>
      <c r="V283" s="46">
        <v>39825</v>
      </c>
      <c r="W283" s="47">
        <v>0.72229166666666667</v>
      </c>
      <c r="Y283" s="46">
        <v>39825</v>
      </c>
      <c r="Z283" s="47">
        <v>0.4387152777777778</v>
      </c>
    </row>
    <row r="284" spans="2:26">
      <c r="B284" s="46">
        <v>39845</v>
      </c>
      <c r="C284" s="47">
        <v>0.12015046296296296</v>
      </c>
      <c r="D284">
        <v>32</v>
      </c>
      <c r="E284" t="s">
        <v>16</v>
      </c>
      <c r="H284" s="46">
        <v>39806</v>
      </c>
      <c r="I284" s="47">
        <v>0.43535879629629631</v>
      </c>
      <c r="J284">
        <v>45</v>
      </c>
      <c r="K284" t="s">
        <v>16</v>
      </c>
      <c r="N284" t="s">
        <v>12</v>
      </c>
      <c r="R284" s="46">
        <v>39802</v>
      </c>
      <c r="S284" s="47">
        <v>0.86462962962962964</v>
      </c>
      <c r="T284" t="s">
        <v>65</v>
      </c>
      <c r="V284" s="46">
        <v>39825</v>
      </c>
      <c r="W284" s="47">
        <v>0.72238425925925931</v>
      </c>
      <c r="Y284" s="46">
        <v>39825</v>
      </c>
      <c r="Z284" s="47">
        <v>0.44090277777777781</v>
      </c>
    </row>
    <row r="285" spans="2:26">
      <c r="B285" s="46">
        <v>39845</v>
      </c>
      <c r="C285" s="47">
        <v>0.12722222222222221</v>
      </c>
      <c r="D285">
        <v>31</v>
      </c>
      <c r="E285" t="s">
        <v>16</v>
      </c>
      <c r="H285" s="46">
        <v>39806</v>
      </c>
      <c r="I285" s="47">
        <v>0.46887731481481482</v>
      </c>
      <c r="J285">
        <v>86</v>
      </c>
      <c r="K285" t="s">
        <v>16</v>
      </c>
      <c r="N285" t="s">
        <v>12</v>
      </c>
      <c r="R285" s="46">
        <v>39802</v>
      </c>
      <c r="S285" s="47">
        <v>0.86584490740740738</v>
      </c>
      <c r="T285" t="s">
        <v>67</v>
      </c>
      <c r="V285" s="46">
        <v>39825</v>
      </c>
      <c r="W285" s="47">
        <v>0.74957175925925934</v>
      </c>
      <c r="Y285" s="46">
        <v>39825</v>
      </c>
      <c r="Z285" s="47">
        <v>0.61598379629629629</v>
      </c>
    </row>
    <row r="286" spans="2:26">
      <c r="B286" s="46">
        <v>39845</v>
      </c>
      <c r="C286" s="47">
        <v>0.13130787037037037</v>
      </c>
      <c r="D286">
        <v>125</v>
      </c>
      <c r="E286" t="s">
        <v>15</v>
      </c>
      <c r="H286" s="46">
        <v>39806</v>
      </c>
      <c r="I286" s="47">
        <v>0.47312500000000002</v>
      </c>
      <c r="J286">
        <v>70</v>
      </c>
      <c r="K286" t="s">
        <v>15</v>
      </c>
      <c r="M286" t="s">
        <v>12</v>
      </c>
      <c r="R286" s="46">
        <v>39803</v>
      </c>
      <c r="S286" s="47">
        <v>6.7199074074074064E-2</v>
      </c>
      <c r="T286" t="s">
        <v>65</v>
      </c>
      <c r="V286" s="46">
        <v>39825</v>
      </c>
      <c r="W286" s="47">
        <v>0.76653935185185185</v>
      </c>
      <c r="Y286" s="46">
        <v>39825</v>
      </c>
      <c r="Z286" s="47">
        <v>0.65283564814814821</v>
      </c>
    </row>
    <row r="287" spans="2:26">
      <c r="B287" s="46">
        <v>39845</v>
      </c>
      <c r="C287" s="47">
        <v>0.18807870370370372</v>
      </c>
      <c r="D287">
        <v>32</v>
      </c>
      <c r="E287" t="s">
        <v>16</v>
      </c>
      <c r="H287" s="46">
        <v>39806</v>
      </c>
      <c r="I287" s="47">
        <v>0.51165509259259256</v>
      </c>
      <c r="J287">
        <v>83</v>
      </c>
      <c r="K287" t="s">
        <v>15</v>
      </c>
      <c r="N287" t="s">
        <v>12</v>
      </c>
      <c r="R287" s="46">
        <v>39803</v>
      </c>
      <c r="S287" s="47">
        <v>0.3604282407407407</v>
      </c>
      <c r="T287" t="s">
        <v>65</v>
      </c>
      <c r="V287" s="46">
        <v>39825</v>
      </c>
      <c r="W287" s="47">
        <v>0.76759259259259249</v>
      </c>
      <c r="Y287" s="46">
        <v>39825</v>
      </c>
      <c r="Z287" s="47">
        <v>0.65424768518518517</v>
      </c>
    </row>
    <row r="288" spans="2:26">
      <c r="B288" s="46">
        <v>39845</v>
      </c>
      <c r="C288" s="47">
        <v>0.20354166666666665</v>
      </c>
      <c r="D288">
        <v>32</v>
      </c>
      <c r="E288" t="s">
        <v>16</v>
      </c>
      <c r="H288" s="46">
        <v>39806</v>
      </c>
      <c r="I288" s="47">
        <v>0.5234375</v>
      </c>
      <c r="J288">
        <v>8</v>
      </c>
      <c r="K288" t="s">
        <v>16</v>
      </c>
      <c r="N288" t="s">
        <v>12</v>
      </c>
      <c r="R288" s="46">
        <v>39803</v>
      </c>
      <c r="S288" s="47">
        <v>0.69839120370370367</v>
      </c>
      <c r="T288" t="s">
        <v>65</v>
      </c>
      <c r="V288" s="46">
        <v>39825</v>
      </c>
      <c r="W288" s="47">
        <v>0.88685185185185178</v>
      </c>
      <c r="Y288" s="46">
        <v>39825</v>
      </c>
      <c r="Z288" s="47">
        <v>0.65479166666666666</v>
      </c>
    </row>
    <row r="289" spans="2:26">
      <c r="B289" s="46">
        <v>39845</v>
      </c>
      <c r="C289" s="47">
        <v>0.21879629629629629</v>
      </c>
      <c r="D289">
        <v>32</v>
      </c>
      <c r="E289" t="s">
        <v>16</v>
      </c>
      <c r="H289" s="46">
        <v>39806</v>
      </c>
      <c r="I289" s="47">
        <v>0.52379629629629632</v>
      </c>
      <c r="J289">
        <v>119</v>
      </c>
      <c r="K289" t="s">
        <v>15</v>
      </c>
      <c r="N289" t="s">
        <v>12</v>
      </c>
      <c r="R289" s="46">
        <v>39803</v>
      </c>
      <c r="S289" s="47">
        <v>0.91797453703703702</v>
      </c>
      <c r="T289" t="s">
        <v>65</v>
      </c>
      <c r="V289" s="46">
        <v>39825</v>
      </c>
      <c r="W289" s="47">
        <v>0.8943402777777778</v>
      </c>
      <c r="Y289" s="46">
        <v>39825</v>
      </c>
      <c r="Z289" s="47">
        <v>0.65692129629629636</v>
      </c>
    </row>
    <row r="290" spans="2:26">
      <c r="B290" s="46">
        <v>39845</v>
      </c>
      <c r="C290" s="47">
        <v>0.3301041666666667</v>
      </c>
      <c r="D290">
        <v>31</v>
      </c>
      <c r="E290" t="s">
        <v>16</v>
      </c>
      <c r="H290" s="46">
        <v>39806</v>
      </c>
      <c r="I290" s="47">
        <v>0.56920138888888883</v>
      </c>
      <c r="J290">
        <v>17</v>
      </c>
      <c r="K290" t="s">
        <v>16</v>
      </c>
      <c r="O290" t="s">
        <v>12</v>
      </c>
      <c r="R290" s="46">
        <v>39803</v>
      </c>
      <c r="S290" s="47">
        <v>0.91802083333333329</v>
      </c>
      <c r="T290" t="s">
        <v>65</v>
      </c>
      <c r="V290" s="46">
        <v>39825</v>
      </c>
      <c r="W290" s="47">
        <v>0.90027777777777773</v>
      </c>
      <c r="Y290" s="46">
        <v>39825</v>
      </c>
      <c r="Z290" s="47">
        <v>0.78744212962962967</v>
      </c>
    </row>
    <row r="291" spans="2:26">
      <c r="B291" s="46">
        <v>39845</v>
      </c>
      <c r="C291" s="47">
        <v>0.33233796296296297</v>
      </c>
      <c r="D291">
        <v>30</v>
      </c>
      <c r="E291" t="s">
        <v>16</v>
      </c>
      <c r="H291" s="46">
        <v>39806</v>
      </c>
      <c r="I291" s="47">
        <v>0.62618055555555563</v>
      </c>
      <c r="J291">
        <v>12</v>
      </c>
      <c r="K291" t="s">
        <v>16</v>
      </c>
      <c r="N291" t="s">
        <v>12</v>
      </c>
      <c r="R291" s="46">
        <v>39803</v>
      </c>
      <c r="S291" s="47">
        <v>0.9180787037037037</v>
      </c>
      <c r="T291" t="s">
        <v>65</v>
      </c>
      <c r="V291" s="46">
        <v>39825</v>
      </c>
      <c r="W291" s="47">
        <v>0.90271990740740737</v>
      </c>
      <c r="Y291" s="46">
        <v>39825</v>
      </c>
      <c r="Z291" s="47">
        <v>0.79423611111111114</v>
      </c>
    </row>
    <row r="292" spans="2:26">
      <c r="B292" s="46">
        <v>39845</v>
      </c>
      <c r="C292" s="47">
        <v>0.3654513888888889</v>
      </c>
      <c r="D292">
        <v>312</v>
      </c>
      <c r="E292" t="s">
        <v>15</v>
      </c>
      <c r="H292" s="46">
        <v>39806</v>
      </c>
      <c r="I292" s="47">
        <v>0.62655092592592598</v>
      </c>
      <c r="J292">
        <v>21</v>
      </c>
      <c r="K292" t="s">
        <v>16</v>
      </c>
      <c r="N292" t="s">
        <v>12</v>
      </c>
      <c r="R292" s="46">
        <v>39803</v>
      </c>
      <c r="S292" s="47">
        <v>0.91834490740740737</v>
      </c>
      <c r="T292" t="s">
        <v>65</v>
      </c>
      <c r="V292" s="46">
        <v>39825</v>
      </c>
      <c r="W292" s="47">
        <v>0.91171296296296289</v>
      </c>
      <c r="Y292" s="46">
        <v>39825</v>
      </c>
      <c r="Z292" s="47">
        <v>0.88853009259259252</v>
      </c>
    </row>
    <row r="293" spans="2:26">
      <c r="B293" s="46">
        <v>39845</v>
      </c>
      <c r="C293" s="47">
        <v>0.60567129629629635</v>
      </c>
      <c r="D293">
        <v>98</v>
      </c>
      <c r="E293" t="s">
        <v>15</v>
      </c>
      <c r="H293" s="46">
        <v>39806</v>
      </c>
      <c r="I293" s="47">
        <v>0.62701388888888887</v>
      </c>
      <c r="J293">
        <v>21</v>
      </c>
      <c r="K293" t="s">
        <v>16</v>
      </c>
      <c r="N293" t="s">
        <v>12</v>
      </c>
      <c r="R293" s="46">
        <v>39803</v>
      </c>
      <c r="S293" s="47">
        <v>0.75618055555555552</v>
      </c>
      <c r="T293" t="s">
        <v>67</v>
      </c>
      <c r="V293" s="46">
        <v>39825</v>
      </c>
      <c r="W293" s="47">
        <v>0.91340277777777779</v>
      </c>
      <c r="Y293" s="46">
        <v>39825</v>
      </c>
      <c r="Z293" s="47">
        <v>0.89320601851851855</v>
      </c>
    </row>
    <row r="294" spans="2:26">
      <c r="B294" s="46">
        <v>39845</v>
      </c>
      <c r="C294" s="47">
        <v>0.85651620370370374</v>
      </c>
      <c r="D294">
        <v>39</v>
      </c>
      <c r="E294" t="s">
        <v>15</v>
      </c>
      <c r="H294" s="46">
        <v>39806</v>
      </c>
      <c r="I294" s="47">
        <v>0.66818287037037039</v>
      </c>
      <c r="J294">
        <v>19</v>
      </c>
      <c r="K294" t="s">
        <v>16</v>
      </c>
      <c r="N294" t="s">
        <v>12</v>
      </c>
      <c r="R294" s="46">
        <v>39804</v>
      </c>
      <c r="S294" s="47">
        <v>0.30884259259259256</v>
      </c>
      <c r="T294" t="s">
        <v>65</v>
      </c>
      <c r="V294" s="46">
        <v>39825</v>
      </c>
      <c r="W294" s="47">
        <v>0.91850694444444436</v>
      </c>
      <c r="Y294" s="46">
        <v>39825</v>
      </c>
      <c r="Z294" s="47">
        <v>0.89677083333333341</v>
      </c>
    </row>
    <row r="295" spans="2:26">
      <c r="B295" s="46">
        <v>39846</v>
      </c>
      <c r="C295" s="47">
        <v>0.30576388888888889</v>
      </c>
      <c r="D295">
        <v>124</v>
      </c>
      <c r="E295" t="s">
        <v>15</v>
      </c>
      <c r="H295" s="46">
        <v>39806</v>
      </c>
      <c r="I295" s="47">
        <v>0.70928240740740733</v>
      </c>
      <c r="J295">
        <v>23</v>
      </c>
      <c r="K295" t="s">
        <v>16</v>
      </c>
      <c r="N295" t="s">
        <v>12</v>
      </c>
      <c r="R295" s="46">
        <v>39804</v>
      </c>
      <c r="S295" s="47">
        <v>0.30910879629629628</v>
      </c>
      <c r="T295" t="s">
        <v>67</v>
      </c>
      <c r="V295" s="46">
        <v>39825</v>
      </c>
      <c r="W295" s="47">
        <v>0.92214120370370367</v>
      </c>
      <c r="Y295" s="46">
        <v>39825</v>
      </c>
      <c r="Z295" s="47">
        <v>0.90521990740740732</v>
      </c>
    </row>
    <row r="296" spans="2:26">
      <c r="B296" s="46">
        <v>39846</v>
      </c>
      <c r="C296" s="47">
        <v>0.31165509259259261</v>
      </c>
      <c r="D296">
        <v>126</v>
      </c>
      <c r="E296" t="s">
        <v>15</v>
      </c>
      <c r="H296" s="46">
        <v>39806</v>
      </c>
      <c r="I296" s="47">
        <v>0.67046296296296293</v>
      </c>
      <c r="J296">
        <v>40</v>
      </c>
      <c r="K296" t="s">
        <v>16</v>
      </c>
      <c r="N296" t="s">
        <v>12</v>
      </c>
      <c r="R296" s="46">
        <v>39804</v>
      </c>
      <c r="S296" s="47">
        <v>0.35395833333333332</v>
      </c>
      <c r="T296" t="s">
        <v>69</v>
      </c>
      <c r="V296" s="46">
        <v>39825</v>
      </c>
      <c r="W296" s="47">
        <v>0.92568287037037045</v>
      </c>
      <c r="Y296" s="46">
        <v>39825</v>
      </c>
      <c r="Z296" s="47">
        <v>0.91696759259259253</v>
      </c>
    </row>
    <row r="297" spans="2:26">
      <c r="B297" s="46">
        <v>39846</v>
      </c>
      <c r="C297" s="47">
        <v>0.51859953703703698</v>
      </c>
      <c r="D297">
        <v>228</v>
      </c>
      <c r="E297" t="s">
        <v>15</v>
      </c>
      <c r="H297" s="46">
        <v>39806</v>
      </c>
      <c r="I297" s="47">
        <v>0.6712731481481482</v>
      </c>
      <c r="J297">
        <v>22</v>
      </c>
      <c r="K297" t="s">
        <v>16</v>
      </c>
      <c r="N297" t="s">
        <v>12</v>
      </c>
      <c r="R297" s="46">
        <v>39804</v>
      </c>
      <c r="S297" s="47">
        <v>0.35971064814814818</v>
      </c>
      <c r="T297" t="s">
        <v>73</v>
      </c>
      <c r="V297" s="46">
        <v>39825</v>
      </c>
      <c r="W297" s="47">
        <v>0.92782407407407408</v>
      </c>
      <c r="Y297" s="46">
        <v>39825</v>
      </c>
      <c r="Z297" s="47">
        <v>0.92319444444444443</v>
      </c>
    </row>
    <row r="298" spans="2:26">
      <c r="B298" s="46">
        <v>39846</v>
      </c>
      <c r="C298" s="47">
        <v>0.85699074074074078</v>
      </c>
      <c r="D298">
        <v>78</v>
      </c>
      <c r="E298" t="s">
        <v>15</v>
      </c>
      <c r="H298" s="46">
        <v>39806</v>
      </c>
      <c r="I298" s="47">
        <v>0.68577546296296299</v>
      </c>
      <c r="J298">
        <v>36</v>
      </c>
      <c r="K298" t="s">
        <v>16</v>
      </c>
      <c r="N298" t="s">
        <v>12</v>
      </c>
      <c r="R298" s="46">
        <v>39804</v>
      </c>
      <c r="S298" s="47">
        <v>0.35972222222222222</v>
      </c>
      <c r="T298" t="s">
        <v>73</v>
      </c>
      <c r="V298" s="46">
        <v>39825</v>
      </c>
      <c r="W298" s="47">
        <v>0.93186342592592597</v>
      </c>
      <c r="Y298" s="46">
        <v>39825</v>
      </c>
      <c r="Z298" s="47">
        <v>0.92538194444444455</v>
      </c>
    </row>
    <row r="299" spans="2:26">
      <c r="B299" s="46">
        <v>39847</v>
      </c>
      <c r="C299" s="47">
        <v>2.6620370370370374E-2</v>
      </c>
      <c r="D299">
        <v>69</v>
      </c>
      <c r="E299" t="s">
        <v>15</v>
      </c>
      <c r="H299" s="46">
        <v>39806</v>
      </c>
      <c r="I299" s="47">
        <v>0.68692129629629628</v>
      </c>
      <c r="J299">
        <v>59</v>
      </c>
      <c r="K299" t="s">
        <v>16</v>
      </c>
      <c r="M299" t="s">
        <v>12</v>
      </c>
      <c r="R299" s="46">
        <v>39804</v>
      </c>
      <c r="S299" s="47">
        <v>0.36086805555555551</v>
      </c>
      <c r="T299" t="s">
        <v>73</v>
      </c>
      <c r="V299" s="46">
        <v>39825</v>
      </c>
      <c r="W299" s="47">
        <v>0.95886574074074071</v>
      </c>
      <c r="Y299" s="46">
        <v>39825</v>
      </c>
      <c r="Z299" s="47">
        <v>0.930150462962963</v>
      </c>
    </row>
    <row r="300" spans="2:26">
      <c r="B300" s="46">
        <v>39847</v>
      </c>
      <c r="C300" s="47">
        <v>0.26269675925925923</v>
      </c>
      <c r="D300">
        <v>73</v>
      </c>
      <c r="E300" t="s">
        <v>15</v>
      </c>
      <c r="H300" s="46">
        <v>39806</v>
      </c>
      <c r="I300" s="47">
        <v>0.73537037037037034</v>
      </c>
      <c r="J300">
        <v>35</v>
      </c>
      <c r="K300" t="s">
        <v>16</v>
      </c>
      <c r="N300" t="s">
        <v>12</v>
      </c>
      <c r="R300" s="46">
        <v>39804</v>
      </c>
      <c r="S300" s="47">
        <v>0.36087962962962966</v>
      </c>
      <c r="T300" t="s">
        <v>73</v>
      </c>
      <c r="V300" s="46">
        <v>39826</v>
      </c>
      <c r="W300" s="47">
        <v>0.86138888888888887</v>
      </c>
      <c r="Y300" s="46">
        <v>39825</v>
      </c>
      <c r="Z300" s="47">
        <v>0.94060185185185186</v>
      </c>
    </row>
    <row r="301" spans="2:26">
      <c r="B301" s="46">
        <v>39847</v>
      </c>
      <c r="C301" s="47">
        <v>0.55493055555555559</v>
      </c>
      <c r="D301">
        <v>32</v>
      </c>
      <c r="E301" t="s">
        <v>16</v>
      </c>
      <c r="H301" s="46">
        <v>39806</v>
      </c>
      <c r="I301" s="47">
        <v>0.73729166666666668</v>
      </c>
      <c r="J301">
        <v>38</v>
      </c>
      <c r="K301" t="s">
        <v>16</v>
      </c>
      <c r="N301" t="s">
        <v>12</v>
      </c>
      <c r="R301" s="46">
        <v>39804</v>
      </c>
      <c r="S301" s="47">
        <v>0.39215277777777779</v>
      </c>
      <c r="T301" t="s">
        <v>73</v>
      </c>
      <c r="V301" s="46">
        <v>39826</v>
      </c>
      <c r="W301" s="47">
        <v>0.9073148148148148</v>
      </c>
      <c r="Y301" s="46">
        <v>39825</v>
      </c>
      <c r="Z301" s="47">
        <v>0.94756944444444446</v>
      </c>
    </row>
    <row r="302" spans="2:26">
      <c r="B302" s="46">
        <v>39847</v>
      </c>
      <c r="C302" s="47">
        <v>0.55636574074074074</v>
      </c>
      <c r="D302">
        <v>17</v>
      </c>
      <c r="E302" t="s">
        <v>16</v>
      </c>
      <c r="H302" s="46">
        <v>39806</v>
      </c>
      <c r="I302" s="47">
        <v>0.95124999999999993</v>
      </c>
      <c r="J302">
        <v>77</v>
      </c>
      <c r="K302" t="s">
        <v>15</v>
      </c>
      <c r="O302" t="s">
        <v>12</v>
      </c>
      <c r="R302" s="46">
        <v>39804</v>
      </c>
      <c r="S302" s="47">
        <v>0.39216435185185183</v>
      </c>
      <c r="T302" t="s">
        <v>73</v>
      </c>
      <c r="V302" s="46">
        <v>39826</v>
      </c>
      <c r="W302" s="47">
        <v>0.91939814814814813</v>
      </c>
      <c r="Y302" s="46">
        <v>39825</v>
      </c>
      <c r="Z302" s="47">
        <v>0.94908564814814811</v>
      </c>
    </row>
    <row r="303" spans="2:26">
      <c r="B303" s="46">
        <v>39847</v>
      </c>
      <c r="C303" s="47">
        <v>0.56468750000000001</v>
      </c>
      <c r="D303">
        <v>32</v>
      </c>
      <c r="E303" t="s">
        <v>16</v>
      </c>
      <c r="H303" s="46">
        <v>39806</v>
      </c>
      <c r="I303" s="47">
        <v>0.36133101851851851</v>
      </c>
      <c r="J303">
        <v>28</v>
      </c>
      <c r="K303" t="s">
        <v>16</v>
      </c>
      <c r="N303" t="s">
        <v>12</v>
      </c>
      <c r="R303" s="46">
        <v>39804</v>
      </c>
      <c r="S303" s="47">
        <v>0.3932060185185185</v>
      </c>
      <c r="T303" t="s">
        <v>73</v>
      </c>
      <c r="V303" s="46">
        <v>39826</v>
      </c>
      <c r="W303" s="47">
        <v>0.30466435185185187</v>
      </c>
      <c r="Y303" s="46">
        <v>39825</v>
      </c>
      <c r="Z303" s="47">
        <v>0.96267361111111116</v>
      </c>
    </row>
    <row r="304" spans="2:26">
      <c r="B304" s="46">
        <v>39847</v>
      </c>
      <c r="C304" s="47">
        <v>0.60539351851851853</v>
      </c>
      <c r="D304">
        <v>32</v>
      </c>
      <c r="E304" t="s">
        <v>16</v>
      </c>
      <c r="H304" s="46">
        <v>39806</v>
      </c>
      <c r="I304" s="47">
        <v>0.41094907407407405</v>
      </c>
      <c r="J304">
        <v>21</v>
      </c>
      <c r="K304" t="s">
        <v>16</v>
      </c>
      <c r="N304" t="s">
        <v>12</v>
      </c>
      <c r="R304" s="46">
        <v>39804</v>
      </c>
      <c r="S304" s="47">
        <v>0.39321759259259265</v>
      </c>
      <c r="T304" t="s">
        <v>73</v>
      </c>
      <c r="V304" s="46">
        <v>39826</v>
      </c>
      <c r="W304" s="47">
        <v>0.31527777777777777</v>
      </c>
      <c r="Y304" s="46">
        <v>39825</v>
      </c>
      <c r="Z304" s="47">
        <v>0.9740509259259259</v>
      </c>
    </row>
    <row r="305" spans="2:26">
      <c r="B305" s="46">
        <v>39847</v>
      </c>
      <c r="C305" s="47">
        <v>0.64679398148148148</v>
      </c>
      <c r="D305">
        <v>159</v>
      </c>
      <c r="E305" t="s">
        <v>15</v>
      </c>
      <c r="H305" s="46">
        <v>39806</v>
      </c>
      <c r="I305" s="47">
        <v>0.42782407407407402</v>
      </c>
      <c r="J305">
        <v>43</v>
      </c>
      <c r="K305" t="s">
        <v>16</v>
      </c>
      <c r="N305" t="s">
        <v>12</v>
      </c>
      <c r="R305" s="46">
        <v>39804</v>
      </c>
      <c r="S305" s="47">
        <v>0.40038194444444447</v>
      </c>
      <c r="T305" t="s">
        <v>73</v>
      </c>
      <c r="V305" s="46">
        <v>39826</v>
      </c>
      <c r="W305" s="47">
        <v>0.32115740740740745</v>
      </c>
      <c r="Y305" s="46">
        <v>39825</v>
      </c>
      <c r="Z305" s="47">
        <v>0.97945601851851849</v>
      </c>
    </row>
    <row r="306" spans="2:26">
      <c r="B306" s="46">
        <v>39847</v>
      </c>
      <c r="C306" s="47">
        <v>0.65939814814814812</v>
      </c>
      <c r="D306">
        <v>103</v>
      </c>
      <c r="E306" t="s">
        <v>15</v>
      </c>
      <c r="H306" s="46">
        <v>39806</v>
      </c>
      <c r="I306" s="47">
        <v>0.42842592592592593</v>
      </c>
      <c r="J306">
        <v>14</v>
      </c>
      <c r="K306" t="s">
        <v>16</v>
      </c>
      <c r="M306" t="s">
        <v>12</v>
      </c>
      <c r="R306" s="46">
        <v>39804</v>
      </c>
      <c r="S306" s="47">
        <v>0.40039351851851851</v>
      </c>
      <c r="T306" t="s">
        <v>73</v>
      </c>
      <c r="V306" s="46">
        <v>39827</v>
      </c>
      <c r="W306" s="47">
        <v>0.30607638888888888</v>
      </c>
      <c r="Y306" s="46">
        <v>39826</v>
      </c>
      <c r="Z306" s="47">
        <v>0.30377314814814815</v>
      </c>
    </row>
    <row r="307" spans="2:26">
      <c r="B307" s="46">
        <v>39847</v>
      </c>
      <c r="C307" s="47">
        <v>0.66089120370370369</v>
      </c>
      <c r="D307">
        <v>171</v>
      </c>
      <c r="E307" t="s">
        <v>15</v>
      </c>
      <c r="H307" s="46">
        <v>39807</v>
      </c>
      <c r="I307" s="47">
        <v>0.55677083333333333</v>
      </c>
      <c r="J307">
        <v>56</v>
      </c>
      <c r="K307" t="s">
        <v>15</v>
      </c>
      <c r="P307" t="s">
        <v>12</v>
      </c>
      <c r="R307" s="46">
        <v>39804</v>
      </c>
      <c r="S307" s="47">
        <v>0.43114583333333334</v>
      </c>
      <c r="T307" t="s">
        <v>73</v>
      </c>
      <c r="V307" s="46">
        <v>39827</v>
      </c>
      <c r="W307" s="47">
        <v>0.39199074074074075</v>
      </c>
      <c r="Y307" s="46">
        <v>39826</v>
      </c>
      <c r="Z307" s="47">
        <v>0.34440972222222221</v>
      </c>
    </row>
    <row r="308" spans="2:26">
      <c r="B308" s="46">
        <v>39847</v>
      </c>
      <c r="C308" s="47">
        <v>0.66515046296296299</v>
      </c>
      <c r="D308">
        <v>211</v>
      </c>
      <c r="E308" t="s">
        <v>15</v>
      </c>
      <c r="H308" s="46">
        <v>39807</v>
      </c>
      <c r="I308" s="47">
        <v>0.60733796296296294</v>
      </c>
      <c r="J308">
        <v>15</v>
      </c>
      <c r="K308" t="s">
        <v>16</v>
      </c>
      <c r="M308" t="s">
        <v>12</v>
      </c>
      <c r="R308" s="46">
        <v>39804</v>
      </c>
      <c r="S308" s="47">
        <v>0.43115740740740738</v>
      </c>
      <c r="T308" t="s">
        <v>73</v>
      </c>
      <c r="V308" s="46">
        <v>39827</v>
      </c>
      <c r="W308" s="47">
        <v>0.43723379629629627</v>
      </c>
      <c r="Y308" s="46">
        <v>39826</v>
      </c>
      <c r="Z308" s="47">
        <v>0.78601851851851856</v>
      </c>
    </row>
    <row r="309" spans="2:26">
      <c r="B309" s="46">
        <v>39847</v>
      </c>
      <c r="C309" s="47">
        <v>0.67071759259259256</v>
      </c>
      <c r="D309">
        <v>121</v>
      </c>
      <c r="E309" t="s">
        <v>15</v>
      </c>
      <c r="H309" s="46">
        <v>39807</v>
      </c>
      <c r="I309" s="47">
        <v>0.60768518518518522</v>
      </c>
      <c r="J309">
        <v>15</v>
      </c>
      <c r="K309" t="s">
        <v>16</v>
      </c>
      <c r="M309" t="s">
        <v>12</v>
      </c>
      <c r="R309" s="46">
        <v>39804</v>
      </c>
      <c r="S309" s="47">
        <v>0.43866898148148148</v>
      </c>
      <c r="T309" t="s">
        <v>73</v>
      </c>
      <c r="V309" s="46">
        <v>39827</v>
      </c>
      <c r="W309" s="47">
        <v>0.68775462962962963</v>
      </c>
      <c r="Y309" s="46">
        <v>39826</v>
      </c>
      <c r="Z309" s="47">
        <v>0.91162037037037036</v>
      </c>
    </row>
    <row r="310" spans="2:26">
      <c r="B310" s="46">
        <v>39847</v>
      </c>
      <c r="C310" s="47">
        <v>0.67723379629629632</v>
      </c>
      <c r="D310">
        <v>86</v>
      </c>
      <c r="E310" t="s">
        <v>15</v>
      </c>
      <c r="H310" s="46">
        <v>39807</v>
      </c>
      <c r="I310" s="47">
        <v>0.60832175925925924</v>
      </c>
      <c r="J310">
        <v>15</v>
      </c>
      <c r="K310" t="s">
        <v>16</v>
      </c>
      <c r="M310" t="s">
        <v>12</v>
      </c>
      <c r="R310" s="46">
        <v>39804</v>
      </c>
      <c r="S310" s="47">
        <v>0.43868055555555552</v>
      </c>
      <c r="T310" t="s">
        <v>73</v>
      </c>
      <c r="V310" s="46">
        <v>39827</v>
      </c>
      <c r="W310" s="47">
        <v>0.68777777777777782</v>
      </c>
      <c r="Y310" s="46">
        <v>39827</v>
      </c>
      <c r="Z310" s="47">
        <v>0.29827546296296298</v>
      </c>
    </row>
    <row r="311" spans="2:26">
      <c r="B311" s="46">
        <v>39847</v>
      </c>
      <c r="C311" s="47">
        <v>0.68212962962962964</v>
      </c>
      <c r="D311">
        <v>6</v>
      </c>
      <c r="E311" t="s">
        <v>16</v>
      </c>
      <c r="H311" s="46">
        <v>39807</v>
      </c>
      <c r="I311" s="47">
        <v>0.60855324074074069</v>
      </c>
      <c r="J311">
        <v>15</v>
      </c>
      <c r="K311" t="s">
        <v>16</v>
      </c>
      <c r="M311" t="s">
        <v>12</v>
      </c>
      <c r="R311" s="46">
        <v>39804</v>
      </c>
      <c r="S311" s="47">
        <v>0.57256944444444446</v>
      </c>
      <c r="T311" t="s">
        <v>67</v>
      </c>
      <c r="V311" s="46">
        <v>39827</v>
      </c>
      <c r="W311" s="47">
        <v>0.72746527777777781</v>
      </c>
      <c r="Y311" s="46">
        <v>39828</v>
      </c>
      <c r="Z311" s="47">
        <v>0.79314814814814805</v>
      </c>
    </row>
    <row r="312" spans="2:26">
      <c r="B312" s="46">
        <v>39847</v>
      </c>
      <c r="C312" s="47">
        <v>0.68243055555555554</v>
      </c>
      <c r="D312">
        <v>5</v>
      </c>
      <c r="E312" t="s">
        <v>16</v>
      </c>
      <c r="H312" s="46">
        <v>39807</v>
      </c>
      <c r="I312" s="47">
        <v>0.70827546296296295</v>
      </c>
      <c r="J312">
        <v>48</v>
      </c>
      <c r="K312" t="s">
        <v>15</v>
      </c>
      <c r="P312" t="s">
        <v>12</v>
      </c>
      <c r="R312" s="46">
        <v>39804</v>
      </c>
      <c r="S312" s="47">
        <v>0.59641203703703705</v>
      </c>
      <c r="T312" t="s">
        <v>73</v>
      </c>
      <c r="V312" s="46">
        <v>39827</v>
      </c>
      <c r="W312" s="47">
        <v>0.73445601851851849</v>
      </c>
      <c r="Y312" s="46">
        <v>39828</v>
      </c>
      <c r="Z312" s="47">
        <v>0.79410879629629638</v>
      </c>
    </row>
    <row r="313" spans="2:26">
      <c r="B313" s="46">
        <v>39847</v>
      </c>
      <c r="C313" s="47">
        <v>0.85678240740740741</v>
      </c>
      <c r="D313">
        <v>32</v>
      </c>
      <c r="E313" t="s">
        <v>16</v>
      </c>
      <c r="H313" s="46">
        <v>39807</v>
      </c>
      <c r="I313" s="47">
        <v>0.78791666666666671</v>
      </c>
      <c r="J313">
        <v>58</v>
      </c>
      <c r="K313" t="s">
        <v>15</v>
      </c>
      <c r="P313" t="s">
        <v>12</v>
      </c>
      <c r="R313" s="46">
        <v>39804</v>
      </c>
      <c r="S313" s="47">
        <v>0.59642361111111108</v>
      </c>
      <c r="T313" t="s">
        <v>73</v>
      </c>
      <c r="V313" s="46">
        <v>39827</v>
      </c>
      <c r="W313" s="47">
        <v>0.75755787037037037</v>
      </c>
      <c r="Y313" s="46">
        <v>39828</v>
      </c>
      <c r="Z313" s="47">
        <v>0.96121527777777782</v>
      </c>
    </row>
    <row r="314" spans="2:26">
      <c r="B314" s="46">
        <v>39847</v>
      </c>
      <c r="C314" s="47">
        <v>0.8577662037037036</v>
      </c>
      <c r="D314">
        <v>33</v>
      </c>
      <c r="E314" t="s">
        <v>16</v>
      </c>
      <c r="H314" s="46">
        <v>39807</v>
      </c>
      <c r="I314" s="47">
        <v>0.82042824074074072</v>
      </c>
      <c r="J314">
        <v>32</v>
      </c>
      <c r="K314" t="s">
        <v>16</v>
      </c>
      <c r="N314" t="s">
        <v>12</v>
      </c>
      <c r="R314" s="46">
        <v>39804</v>
      </c>
      <c r="S314" s="47">
        <v>0.59658564814814818</v>
      </c>
      <c r="T314" t="s">
        <v>73</v>
      </c>
      <c r="V314" s="46">
        <v>39827</v>
      </c>
      <c r="W314" s="47">
        <v>0.8615046296296297</v>
      </c>
      <c r="Y314" s="46">
        <v>39829</v>
      </c>
      <c r="Z314" s="47">
        <v>0.3454976851851852</v>
      </c>
    </row>
    <row r="315" spans="2:26">
      <c r="B315" s="46">
        <v>39847</v>
      </c>
      <c r="C315" s="47">
        <v>0.63171296296296298</v>
      </c>
      <c r="D315">
        <v>2</v>
      </c>
      <c r="E315" t="s">
        <v>15</v>
      </c>
      <c r="H315" s="46">
        <v>39807</v>
      </c>
      <c r="I315" s="47">
        <v>0.94387731481481474</v>
      </c>
      <c r="J315">
        <v>23</v>
      </c>
      <c r="K315" t="s">
        <v>16</v>
      </c>
      <c r="N315" t="s">
        <v>12</v>
      </c>
      <c r="R315" s="46">
        <v>39804</v>
      </c>
      <c r="S315" s="47">
        <v>0.59660879629629626</v>
      </c>
      <c r="T315" t="s">
        <v>73</v>
      </c>
      <c r="V315" s="46">
        <v>39827</v>
      </c>
      <c r="W315" s="47">
        <v>0.88317129629629632</v>
      </c>
      <c r="Y315" s="46">
        <v>39829</v>
      </c>
      <c r="Z315" s="47">
        <v>0.36560185185185184</v>
      </c>
    </row>
    <row r="316" spans="2:26">
      <c r="B316" s="46">
        <v>39848</v>
      </c>
      <c r="C316" s="47">
        <v>0.54917824074074073</v>
      </c>
      <c r="D316">
        <v>62</v>
      </c>
      <c r="E316" t="s">
        <v>15</v>
      </c>
      <c r="H316" s="46">
        <v>39807</v>
      </c>
      <c r="I316" s="47">
        <v>0.96478009259259256</v>
      </c>
      <c r="J316">
        <v>13</v>
      </c>
      <c r="K316" t="s">
        <v>16</v>
      </c>
      <c r="N316" t="s">
        <v>12</v>
      </c>
      <c r="R316" s="46">
        <v>39805</v>
      </c>
      <c r="S316" s="47">
        <v>0.45196759259259256</v>
      </c>
      <c r="T316" t="s">
        <v>73</v>
      </c>
      <c r="V316" s="46">
        <v>39827</v>
      </c>
      <c r="W316" s="47">
        <v>0.95200231481481479</v>
      </c>
      <c r="Y316" s="46">
        <v>39829</v>
      </c>
      <c r="Z316" s="47">
        <v>0.43856481481481485</v>
      </c>
    </row>
    <row r="317" spans="2:26">
      <c r="B317" s="46">
        <v>39848</v>
      </c>
      <c r="C317" s="47">
        <v>0.85699074074074078</v>
      </c>
      <c r="D317">
        <v>38</v>
      </c>
      <c r="E317" t="s">
        <v>15</v>
      </c>
      <c r="H317" s="46">
        <v>39808</v>
      </c>
      <c r="I317" s="47">
        <v>0.39939814814814811</v>
      </c>
      <c r="J317">
        <v>23</v>
      </c>
      <c r="K317" t="s">
        <v>16</v>
      </c>
      <c r="N317" t="s">
        <v>12</v>
      </c>
      <c r="R317" s="46">
        <v>39805</v>
      </c>
      <c r="S317" s="47">
        <v>0.45197916666666665</v>
      </c>
      <c r="T317" t="s">
        <v>73</v>
      </c>
      <c r="V317" s="46">
        <v>39828</v>
      </c>
      <c r="W317" s="47">
        <v>0.73974537037037036</v>
      </c>
      <c r="Y317" s="46">
        <v>39829</v>
      </c>
      <c r="Z317" s="47">
        <v>0.50085648148148143</v>
      </c>
    </row>
    <row r="318" spans="2:26">
      <c r="B318" s="46">
        <v>39849</v>
      </c>
      <c r="C318" s="47">
        <v>0.11245370370370371</v>
      </c>
      <c r="D318">
        <v>5</v>
      </c>
      <c r="E318" t="s">
        <v>16</v>
      </c>
      <c r="H318" s="46">
        <v>39808</v>
      </c>
      <c r="I318" s="47">
        <v>0.40001157407407412</v>
      </c>
      <c r="J318">
        <v>40</v>
      </c>
      <c r="K318" t="s">
        <v>16</v>
      </c>
      <c r="N318" t="s">
        <v>12</v>
      </c>
      <c r="R318" s="46">
        <v>39805</v>
      </c>
      <c r="S318" s="47">
        <v>0.45246527777777779</v>
      </c>
      <c r="T318" t="s">
        <v>73</v>
      </c>
      <c r="V318" s="46">
        <v>39828</v>
      </c>
      <c r="W318" s="47">
        <v>0.79402777777777789</v>
      </c>
      <c r="Y318" s="46">
        <v>39829</v>
      </c>
      <c r="Z318" s="47">
        <v>0.92762731481481486</v>
      </c>
    </row>
    <row r="319" spans="2:26">
      <c r="B319" s="46">
        <v>39849</v>
      </c>
      <c r="C319" s="47">
        <v>0.11464120370370372</v>
      </c>
      <c r="D319">
        <v>4</v>
      </c>
      <c r="E319" t="s">
        <v>16</v>
      </c>
      <c r="H319" s="46">
        <v>39808</v>
      </c>
      <c r="I319" s="47">
        <v>0.40100694444444446</v>
      </c>
      <c r="J319">
        <v>21</v>
      </c>
      <c r="K319" t="s">
        <v>16</v>
      </c>
      <c r="N319" t="s">
        <v>12</v>
      </c>
      <c r="R319" s="46">
        <v>39805</v>
      </c>
      <c r="S319" s="47">
        <v>0.45247685185185182</v>
      </c>
      <c r="T319" t="s">
        <v>73</v>
      </c>
      <c r="V319" s="46">
        <v>39828</v>
      </c>
      <c r="W319" s="47">
        <v>0.80246527777777776</v>
      </c>
      <c r="Y319" s="46">
        <v>39830</v>
      </c>
      <c r="Z319" s="47">
        <v>0.46766203703703701</v>
      </c>
    </row>
    <row r="320" spans="2:26">
      <c r="B320" s="46">
        <v>39849</v>
      </c>
      <c r="C320" s="47">
        <v>0.11622685185185185</v>
      </c>
      <c r="D320">
        <v>12</v>
      </c>
      <c r="E320" t="s">
        <v>15</v>
      </c>
      <c r="H320" s="46">
        <v>39808</v>
      </c>
      <c r="I320" s="47">
        <v>0.41208333333333336</v>
      </c>
      <c r="J320">
        <v>60</v>
      </c>
      <c r="K320" t="s">
        <v>16</v>
      </c>
      <c r="N320" t="s">
        <v>12</v>
      </c>
      <c r="R320" s="46">
        <v>39805</v>
      </c>
      <c r="S320" s="47">
        <v>0.45344907407407403</v>
      </c>
      <c r="T320" t="s">
        <v>73</v>
      </c>
      <c r="V320" s="46">
        <v>39828</v>
      </c>
      <c r="W320" s="47">
        <v>0.83048611111111104</v>
      </c>
      <c r="Y320" s="46">
        <v>39830</v>
      </c>
      <c r="Z320" s="47">
        <v>0.47527777777777774</v>
      </c>
    </row>
    <row r="321" spans="2:26">
      <c r="B321" s="46">
        <v>39850</v>
      </c>
      <c r="C321" s="47">
        <v>0.12818287037037038</v>
      </c>
      <c r="D321">
        <v>523</v>
      </c>
      <c r="E321" t="s">
        <v>15</v>
      </c>
      <c r="H321" s="46">
        <v>39808</v>
      </c>
      <c r="I321" s="47">
        <v>0.43300925925925932</v>
      </c>
      <c r="J321">
        <v>52</v>
      </c>
      <c r="K321" t="s">
        <v>16</v>
      </c>
      <c r="N321" t="s">
        <v>12</v>
      </c>
      <c r="R321" s="46">
        <v>39805</v>
      </c>
      <c r="S321" s="47">
        <v>0.45346064814814818</v>
      </c>
      <c r="T321" t="s">
        <v>73</v>
      </c>
      <c r="V321" s="46">
        <v>39828</v>
      </c>
      <c r="W321" s="47">
        <v>0.83126157407407408</v>
      </c>
      <c r="Y321" s="46">
        <v>39830</v>
      </c>
      <c r="Z321" s="47">
        <v>0.47687499999999999</v>
      </c>
    </row>
    <row r="322" spans="2:26">
      <c r="B322" s="46">
        <v>39850</v>
      </c>
      <c r="C322" s="47">
        <v>0.44488425925925923</v>
      </c>
      <c r="D322">
        <v>148</v>
      </c>
      <c r="E322" t="s">
        <v>15</v>
      </c>
      <c r="H322" s="46">
        <v>39808</v>
      </c>
      <c r="I322" s="47">
        <v>0.45194444444444443</v>
      </c>
      <c r="J322">
        <v>110</v>
      </c>
      <c r="K322" t="s">
        <v>15</v>
      </c>
      <c r="N322" t="s">
        <v>12</v>
      </c>
      <c r="R322" s="46">
        <v>39805</v>
      </c>
      <c r="S322" s="47">
        <v>0.45388888888888884</v>
      </c>
      <c r="T322" t="s">
        <v>73</v>
      </c>
      <c r="V322" s="46">
        <v>39828</v>
      </c>
      <c r="W322" s="47">
        <v>0.86586805555555557</v>
      </c>
      <c r="Y322" s="46">
        <v>39830</v>
      </c>
      <c r="Z322" s="47">
        <v>0.77298611111111104</v>
      </c>
    </row>
    <row r="323" spans="2:26">
      <c r="B323" s="46">
        <v>39850</v>
      </c>
      <c r="C323" s="47">
        <v>0.98430555555555566</v>
      </c>
      <c r="D323">
        <v>89</v>
      </c>
      <c r="E323" t="s">
        <v>15</v>
      </c>
      <c r="H323" s="46">
        <v>39808</v>
      </c>
      <c r="I323" s="47">
        <v>0.50336805555555553</v>
      </c>
      <c r="J323">
        <v>39</v>
      </c>
      <c r="K323" t="s">
        <v>15</v>
      </c>
      <c r="P323" t="s">
        <v>12</v>
      </c>
      <c r="R323" s="46">
        <v>39806</v>
      </c>
      <c r="S323" s="47">
        <v>0.47259259259259262</v>
      </c>
      <c r="T323" t="s">
        <v>73</v>
      </c>
      <c r="V323" s="46">
        <v>39829</v>
      </c>
      <c r="W323" s="47">
        <v>0.41894675925925928</v>
      </c>
      <c r="Y323" s="46">
        <v>39830</v>
      </c>
      <c r="Z323" s="47">
        <v>0.77652777777777782</v>
      </c>
    </row>
    <row r="324" spans="2:26">
      <c r="B324" s="46">
        <v>39850</v>
      </c>
      <c r="C324" s="47">
        <v>0.98621527777777773</v>
      </c>
      <c r="D324">
        <v>35</v>
      </c>
      <c r="E324" t="s">
        <v>15</v>
      </c>
      <c r="H324" s="46">
        <v>39808</v>
      </c>
      <c r="I324" s="47">
        <v>0.50415509259259261</v>
      </c>
      <c r="J324">
        <v>21</v>
      </c>
      <c r="K324" t="s">
        <v>16</v>
      </c>
      <c r="N324" t="s">
        <v>12</v>
      </c>
      <c r="R324" s="46">
        <v>39806</v>
      </c>
      <c r="S324" s="47">
        <v>0.47259259259259262</v>
      </c>
      <c r="T324" t="s">
        <v>73</v>
      </c>
      <c r="V324" s="46">
        <v>39829</v>
      </c>
      <c r="W324" s="47">
        <v>0.42195601851851849</v>
      </c>
      <c r="Y324" s="46">
        <v>39830</v>
      </c>
      <c r="Z324" s="47">
        <v>0.93692129629629628</v>
      </c>
    </row>
    <row r="325" spans="2:26">
      <c r="B325" s="46">
        <v>39851</v>
      </c>
      <c r="C325" s="47">
        <v>6.0960648148148146E-2</v>
      </c>
      <c r="D325">
        <v>32</v>
      </c>
      <c r="E325" t="s">
        <v>16</v>
      </c>
      <c r="H325" s="46">
        <v>39808</v>
      </c>
      <c r="I325" s="47">
        <v>0.5571990740740741</v>
      </c>
      <c r="J325">
        <v>40</v>
      </c>
      <c r="K325" t="s">
        <v>16</v>
      </c>
      <c r="N325" t="s">
        <v>12</v>
      </c>
      <c r="R325" s="46">
        <v>39806</v>
      </c>
      <c r="S325" s="47">
        <v>0.4728472222222222</v>
      </c>
      <c r="T325" t="s">
        <v>73</v>
      </c>
      <c r="V325" s="46">
        <v>39829</v>
      </c>
      <c r="W325" s="47">
        <v>0.43752314814814813</v>
      </c>
      <c r="Y325" s="46">
        <v>39830</v>
      </c>
      <c r="Z325" s="47">
        <v>0.94517361111111109</v>
      </c>
    </row>
    <row r="326" spans="2:26">
      <c r="B326" s="46">
        <v>39851</v>
      </c>
      <c r="C326" s="47">
        <v>7.9166666666666663E-2</v>
      </c>
      <c r="D326">
        <v>66</v>
      </c>
      <c r="E326" t="s">
        <v>15</v>
      </c>
      <c r="H326" s="46">
        <v>39808</v>
      </c>
      <c r="I326" s="47">
        <v>0.58119212962962963</v>
      </c>
      <c r="J326">
        <v>27</v>
      </c>
      <c r="K326" t="s">
        <v>16</v>
      </c>
      <c r="N326" t="s">
        <v>12</v>
      </c>
      <c r="R326" s="46">
        <v>39806</v>
      </c>
      <c r="S326" s="47">
        <v>0.47285879629629629</v>
      </c>
      <c r="T326" t="s">
        <v>73</v>
      </c>
      <c r="V326" s="46">
        <v>39829</v>
      </c>
      <c r="W326" s="47">
        <v>0.46170138888888884</v>
      </c>
      <c r="Y326" s="46">
        <v>39831</v>
      </c>
      <c r="Z326" s="47">
        <v>3.7974537037037036E-2</v>
      </c>
    </row>
    <row r="327" spans="2:26">
      <c r="B327" s="46">
        <v>39851</v>
      </c>
      <c r="C327" s="47">
        <v>0.25112268518518516</v>
      </c>
      <c r="D327">
        <v>83</v>
      </c>
      <c r="E327" t="s">
        <v>15</v>
      </c>
      <c r="H327" s="46">
        <v>39808</v>
      </c>
      <c r="I327" s="47">
        <v>0.5817592592592592</v>
      </c>
      <c r="J327">
        <v>22</v>
      </c>
      <c r="K327" t="s">
        <v>16</v>
      </c>
      <c r="N327" t="s">
        <v>12</v>
      </c>
      <c r="R327" s="46">
        <v>39806</v>
      </c>
      <c r="S327" s="47">
        <v>0.56891203703703697</v>
      </c>
      <c r="T327" t="s">
        <v>73</v>
      </c>
      <c r="V327" s="46">
        <v>39829</v>
      </c>
      <c r="W327" s="47">
        <v>0.49724537037037037</v>
      </c>
      <c r="Y327" s="46">
        <v>39831</v>
      </c>
      <c r="Z327" s="47">
        <v>0.53513888888888894</v>
      </c>
    </row>
    <row r="328" spans="2:26">
      <c r="B328" s="46">
        <v>39851</v>
      </c>
      <c r="C328" s="47">
        <v>0.41775462962962967</v>
      </c>
      <c r="D328">
        <v>92</v>
      </c>
      <c r="E328" t="s">
        <v>15</v>
      </c>
      <c r="H328" s="46">
        <v>39808</v>
      </c>
      <c r="I328" s="47">
        <v>0.60942129629629627</v>
      </c>
      <c r="J328">
        <v>19</v>
      </c>
      <c r="K328" t="s">
        <v>16</v>
      </c>
      <c r="N328" t="s">
        <v>12</v>
      </c>
      <c r="R328" s="46">
        <v>39806</v>
      </c>
      <c r="S328" s="47">
        <v>0.56892361111111112</v>
      </c>
      <c r="T328" t="s">
        <v>73</v>
      </c>
      <c r="V328" s="46">
        <v>39829</v>
      </c>
      <c r="W328" s="47">
        <v>0.7268634259259259</v>
      </c>
      <c r="Y328" s="46">
        <v>39831</v>
      </c>
      <c r="Z328" s="47">
        <v>0.5368518518518518</v>
      </c>
    </row>
    <row r="329" spans="2:26">
      <c r="B329" s="46">
        <v>39851</v>
      </c>
      <c r="C329" s="47">
        <v>0.94244212962962959</v>
      </c>
      <c r="D329">
        <v>78</v>
      </c>
      <c r="E329" t="s">
        <v>15</v>
      </c>
      <c r="H329" s="46">
        <v>39808</v>
      </c>
      <c r="I329" s="47">
        <v>0.66336805555555556</v>
      </c>
      <c r="J329">
        <v>47</v>
      </c>
      <c r="K329" t="s">
        <v>16</v>
      </c>
      <c r="N329" t="s">
        <v>12</v>
      </c>
      <c r="R329" s="46">
        <v>39806</v>
      </c>
      <c r="S329" s="47">
        <v>0.70834490740740741</v>
      </c>
      <c r="T329" t="s">
        <v>73</v>
      </c>
      <c r="V329" s="46">
        <v>39829</v>
      </c>
      <c r="W329" s="47">
        <v>0.84550925925925924</v>
      </c>
      <c r="Y329" s="46">
        <v>39831</v>
      </c>
      <c r="Z329" s="47">
        <v>0.5400462962962963</v>
      </c>
    </row>
    <row r="330" spans="2:26">
      <c r="B330" s="46">
        <v>39851</v>
      </c>
      <c r="C330" s="47">
        <v>0.94487268518518519</v>
      </c>
      <c r="D330">
        <v>17</v>
      </c>
      <c r="E330" t="s">
        <v>15</v>
      </c>
      <c r="H330" s="46">
        <v>39808</v>
      </c>
      <c r="I330" s="47">
        <v>0.74692129629629633</v>
      </c>
      <c r="J330">
        <v>70</v>
      </c>
      <c r="K330" t="s">
        <v>15</v>
      </c>
      <c r="P330" t="s">
        <v>12</v>
      </c>
      <c r="R330" s="46">
        <v>39806</v>
      </c>
      <c r="S330" s="47">
        <v>0.70834490740740741</v>
      </c>
      <c r="T330" t="s">
        <v>73</v>
      </c>
      <c r="V330" s="46">
        <v>39829</v>
      </c>
      <c r="W330" s="47">
        <v>0.87806712962962974</v>
      </c>
      <c r="Y330" s="46">
        <v>39831</v>
      </c>
      <c r="Z330" s="47">
        <v>0.76372685185185185</v>
      </c>
    </row>
    <row r="331" spans="2:26">
      <c r="B331" s="46">
        <v>39852</v>
      </c>
      <c r="C331" s="47">
        <v>1.6805555555555556E-2</v>
      </c>
      <c r="D331">
        <v>68</v>
      </c>
      <c r="E331" t="s">
        <v>15</v>
      </c>
      <c r="H331" s="46">
        <v>39808</v>
      </c>
      <c r="I331" s="47">
        <v>0.91795138888888894</v>
      </c>
      <c r="J331">
        <v>28</v>
      </c>
      <c r="K331" t="s">
        <v>16</v>
      </c>
      <c r="N331" t="s">
        <v>12</v>
      </c>
      <c r="R331" s="46">
        <v>39806</v>
      </c>
      <c r="S331" s="47">
        <v>0.95098379629629637</v>
      </c>
      <c r="T331" t="s">
        <v>73</v>
      </c>
      <c r="V331" s="46">
        <v>39829</v>
      </c>
      <c r="W331" s="47">
        <v>0.88988425925925929</v>
      </c>
      <c r="Y331" s="46">
        <v>39831</v>
      </c>
      <c r="Z331" s="47">
        <v>0.7696412037037037</v>
      </c>
    </row>
    <row r="332" spans="2:26">
      <c r="B332" s="46">
        <v>39852</v>
      </c>
      <c r="C332" s="47">
        <v>1.8831018518518518E-2</v>
      </c>
      <c r="D332">
        <v>123</v>
      </c>
      <c r="E332" t="s">
        <v>15</v>
      </c>
      <c r="H332" s="46">
        <v>39808</v>
      </c>
      <c r="I332" s="47">
        <v>0.92961805555555566</v>
      </c>
      <c r="J332">
        <v>22</v>
      </c>
      <c r="K332" t="s">
        <v>16</v>
      </c>
      <c r="N332" t="s">
        <v>12</v>
      </c>
      <c r="R332" s="46">
        <v>39806</v>
      </c>
      <c r="S332" s="47">
        <v>0.95098379629629637</v>
      </c>
      <c r="T332" t="s">
        <v>73</v>
      </c>
      <c r="V332" s="46">
        <v>39829</v>
      </c>
      <c r="W332" s="47">
        <v>0.92719907407407398</v>
      </c>
      <c r="Y332" s="46">
        <v>39831</v>
      </c>
      <c r="Z332" s="47">
        <v>0.83449074074074081</v>
      </c>
    </row>
    <row r="333" spans="2:26">
      <c r="B333" s="46">
        <v>39852</v>
      </c>
      <c r="C333" s="47">
        <v>8.3113425925925924E-2</v>
      </c>
      <c r="D333">
        <v>32</v>
      </c>
      <c r="E333" t="s">
        <v>16</v>
      </c>
      <c r="H333" s="46">
        <v>39808</v>
      </c>
      <c r="I333" s="47">
        <v>0.94416666666666671</v>
      </c>
      <c r="J333">
        <v>22</v>
      </c>
      <c r="K333" t="s">
        <v>16</v>
      </c>
      <c r="N333" t="s">
        <v>12</v>
      </c>
      <c r="R333" s="46">
        <v>39806</v>
      </c>
      <c r="S333" s="47">
        <v>0.36087962962962966</v>
      </c>
      <c r="T333" t="s">
        <v>65</v>
      </c>
      <c r="V333" s="46">
        <v>39829</v>
      </c>
      <c r="W333" s="47">
        <v>0.92722222222222228</v>
      </c>
      <c r="Y333" s="46">
        <v>39831</v>
      </c>
      <c r="Z333" s="47">
        <v>0.83518518518518514</v>
      </c>
    </row>
    <row r="334" spans="2:26">
      <c r="B334" s="46">
        <v>39852</v>
      </c>
      <c r="C334" s="47">
        <v>8.5069444444444434E-2</v>
      </c>
      <c r="D334">
        <v>29</v>
      </c>
      <c r="E334" t="s">
        <v>16</v>
      </c>
      <c r="H334" s="46">
        <v>39808</v>
      </c>
      <c r="I334" s="47">
        <v>0.95333333333333325</v>
      </c>
      <c r="J334">
        <v>23</v>
      </c>
      <c r="K334" t="s">
        <v>16</v>
      </c>
      <c r="N334" t="s">
        <v>12</v>
      </c>
      <c r="R334" s="46">
        <v>39806</v>
      </c>
      <c r="S334" s="47">
        <v>0.36100694444444442</v>
      </c>
      <c r="T334" t="s">
        <v>67</v>
      </c>
      <c r="V334" s="46">
        <v>39830</v>
      </c>
      <c r="W334" s="47">
        <v>0.46239583333333334</v>
      </c>
      <c r="Y334" s="46">
        <v>39831</v>
      </c>
      <c r="Z334" s="47">
        <v>0.84542824074074074</v>
      </c>
    </row>
    <row r="335" spans="2:26">
      <c r="B335" s="46">
        <v>39852</v>
      </c>
      <c r="C335" s="47">
        <v>9.0578703703703703E-2</v>
      </c>
      <c r="D335">
        <v>110</v>
      </c>
      <c r="E335" t="s">
        <v>15</v>
      </c>
      <c r="H335" s="46">
        <v>39808</v>
      </c>
      <c r="I335" s="47">
        <v>0.97304398148148152</v>
      </c>
      <c r="J335">
        <v>20</v>
      </c>
      <c r="K335" t="s">
        <v>15</v>
      </c>
      <c r="N335" t="s">
        <v>12</v>
      </c>
      <c r="R335" s="46">
        <v>39806</v>
      </c>
      <c r="S335" s="47">
        <v>0.41040509259259261</v>
      </c>
      <c r="T335" t="s">
        <v>67</v>
      </c>
      <c r="V335" s="46">
        <v>39830</v>
      </c>
      <c r="W335" s="47">
        <v>0.46699074074074076</v>
      </c>
      <c r="Y335" s="46">
        <v>39831</v>
      </c>
      <c r="Z335" s="47">
        <v>0.97745370370370377</v>
      </c>
    </row>
    <row r="336" spans="2:26">
      <c r="B336" s="46">
        <v>39852</v>
      </c>
      <c r="C336" s="47">
        <v>0.24724537037037039</v>
      </c>
      <c r="D336">
        <v>217</v>
      </c>
      <c r="E336" t="s">
        <v>16</v>
      </c>
      <c r="H336" s="46">
        <v>39808</v>
      </c>
      <c r="I336" s="47">
        <v>0.98129629629629633</v>
      </c>
      <c r="J336">
        <v>13</v>
      </c>
      <c r="K336" t="s">
        <v>16</v>
      </c>
      <c r="N336" t="s">
        <v>12</v>
      </c>
      <c r="R336" s="46">
        <v>39807</v>
      </c>
      <c r="S336" s="47">
        <v>0.41377314814814814</v>
      </c>
      <c r="T336" t="s">
        <v>65</v>
      </c>
      <c r="V336" s="46">
        <v>39830</v>
      </c>
      <c r="W336" s="47">
        <v>0.47423611111111108</v>
      </c>
      <c r="Y336" s="46">
        <v>39831</v>
      </c>
      <c r="Z336" s="47">
        <v>0.98203703703703704</v>
      </c>
    </row>
    <row r="337" spans="2:26">
      <c r="B337" s="46">
        <v>39852</v>
      </c>
      <c r="C337" s="47">
        <v>0.25700231481481478</v>
      </c>
      <c r="D337">
        <v>135</v>
      </c>
      <c r="E337" t="s">
        <v>15</v>
      </c>
      <c r="H337" s="46">
        <v>39808</v>
      </c>
      <c r="I337" s="47">
        <v>0.98172453703703699</v>
      </c>
      <c r="J337">
        <v>19</v>
      </c>
      <c r="K337" t="s">
        <v>16</v>
      </c>
      <c r="N337" t="s">
        <v>12</v>
      </c>
      <c r="R337" s="46">
        <v>39807</v>
      </c>
      <c r="S337" s="47">
        <v>0.55614583333333334</v>
      </c>
      <c r="T337" t="s">
        <v>73</v>
      </c>
      <c r="V337" s="46">
        <v>39830</v>
      </c>
      <c r="W337" s="47">
        <v>0.48019675925925925</v>
      </c>
      <c r="Y337" s="46">
        <v>39831</v>
      </c>
      <c r="Z337" s="47">
        <v>0.99428240740740748</v>
      </c>
    </row>
    <row r="338" spans="2:26">
      <c r="B338" s="46">
        <v>39852</v>
      </c>
      <c r="C338" s="47">
        <v>0.45936342592592588</v>
      </c>
      <c r="D338">
        <v>99</v>
      </c>
      <c r="E338" t="s">
        <v>15</v>
      </c>
      <c r="H338" s="46">
        <v>39809</v>
      </c>
      <c r="I338" s="47">
        <v>0.3745486111111111</v>
      </c>
      <c r="J338">
        <v>16</v>
      </c>
      <c r="K338" t="s">
        <v>16</v>
      </c>
      <c r="M338" t="s">
        <v>12</v>
      </c>
      <c r="R338" s="46">
        <v>39807</v>
      </c>
      <c r="S338" s="47">
        <v>0.55615740740740738</v>
      </c>
      <c r="T338" t="s">
        <v>73</v>
      </c>
      <c r="V338" s="46">
        <v>39830</v>
      </c>
      <c r="W338" s="47">
        <v>0.77223379629629629</v>
      </c>
      <c r="Y338" s="46">
        <v>39832</v>
      </c>
      <c r="Z338" s="47">
        <v>0.29894675925925923</v>
      </c>
    </row>
    <row r="339" spans="2:26">
      <c r="B339" s="46">
        <v>39852</v>
      </c>
      <c r="C339" s="47">
        <v>0.48851851851851852</v>
      </c>
      <c r="D339">
        <v>370</v>
      </c>
      <c r="E339" t="s">
        <v>15</v>
      </c>
      <c r="H339" s="46">
        <v>39809</v>
      </c>
      <c r="I339" s="47">
        <v>0.37503472222222217</v>
      </c>
      <c r="J339">
        <v>22</v>
      </c>
      <c r="K339" t="s">
        <v>16</v>
      </c>
      <c r="N339" t="s">
        <v>12</v>
      </c>
      <c r="R339" s="46">
        <v>39807</v>
      </c>
      <c r="S339" s="47">
        <v>0.70789351851851856</v>
      </c>
      <c r="T339" t="s">
        <v>73</v>
      </c>
      <c r="V339" s="46">
        <v>39830</v>
      </c>
      <c r="W339" s="47">
        <v>0.77582175925925922</v>
      </c>
      <c r="Y339" s="46">
        <v>39832</v>
      </c>
      <c r="Z339" s="47">
        <v>0.33829861111111109</v>
      </c>
    </row>
    <row r="340" spans="2:26">
      <c r="B340" s="46">
        <v>39852</v>
      </c>
      <c r="C340" s="47">
        <v>0.84501157407407401</v>
      </c>
      <c r="D340">
        <v>22</v>
      </c>
      <c r="E340" t="s">
        <v>15</v>
      </c>
      <c r="H340" s="46">
        <v>39809</v>
      </c>
      <c r="I340" s="47">
        <v>0.38715277777777773</v>
      </c>
      <c r="J340">
        <v>24</v>
      </c>
      <c r="K340" t="s">
        <v>16</v>
      </c>
      <c r="N340" t="s">
        <v>12</v>
      </c>
      <c r="R340" s="46">
        <v>39807</v>
      </c>
      <c r="S340" s="47">
        <v>0.7079050925925926</v>
      </c>
      <c r="T340" t="s">
        <v>73</v>
      </c>
      <c r="V340" s="46">
        <v>39830</v>
      </c>
      <c r="W340" s="47">
        <v>0.78013888888888883</v>
      </c>
      <c r="Y340" s="46">
        <v>39832</v>
      </c>
      <c r="Z340" s="47">
        <v>0.34089120370370374</v>
      </c>
    </row>
    <row r="341" spans="2:26">
      <c r="B341" s="46">
        <v>39853</v>
      </c>
      <c r="C341" s="47">
        <v>0.26732638888888888</v>
      </c>
      <c r="D341">
        <v>5</v>
      </c>
      <c r="E341" t="s">
        <v>16</v>
      </c>
      <c r="H341" s="46">
        <v>39809</v>
      </c>
      <c r="I341" s="47">
        <v>0.42160879629629627</v>
      </c>
      <c r="J341">
        <v>15</v>
      </c>
      <c r="K341" t="s">
        <v>16</v>
      </c>
      <c r="N341" t="s">
        <v>12</v>
      </c>
      <c r="R341" s="46">
        <v>39807</v>
      </c>
      <c r="S341" s="47">
        <v>0.7874537037037036</v>
      </c>
      <c r="T341" t="s">
        <v>73</v>
      </c>
      <c r="V341" s="46">
        <v>39830</v>
      </c>
      <c r="W341" s="47">
        <v>0.89416666666666667</v>
      </c>
      <c r="Y341" s="46">
        <v>39832</v>
      </c>
      <c r="Z341" s="47">
        <v>0.66689814814814818</v>
      </c>
    </row>
    <row r="342" spans="2:26">
      <c r="B342" s="46">
        <v>39853</v>
      </c>
      <c r="C342" s="47">
        <v>0.85737268518518517</v>
      </c>
      <c r="D342">
        <v>48</v>
      </c>
      <c r="E342" t="s">
        <v>15</v>
      </c>
      <c r="H342" s="46">
        <v>39809</v>
      </c>
      <c r="I342" s="47">
        <v>0.42204861111111108</v>
      </c>
      <c r="J342">
        <v>21</v>
      </c>
      <c r="K342" t="s">
        <v>16</v>
      </c>
      <c r="N342" t="s">
        <v>12</v>
      </c>
      <c r="R342" s="46">
        <v>39807</v>
      </c>
      <c r="S342" s="47">
        <v>0.78746527777777775</v>
      </c>
      <c r="T342" t="s">
        <v>73</v>
      </c>
      <c r="V342" s="46">
        <v>39830</v>
      </c>
      <c r="W342" s="47">
        <v>0.91008101851851853</v>
      </c>
      <c r="Y342" s="46">
        <v>39832</v>
      </c>
      <c r="Z342" s="47">
        <v>0.66872685185185177</v>
      </c>
    </row>
    <row r="343" spans="2:26">
      <c r="B343" s="46">
        <v>39853</v>
      </c>
      <c r="C343" s="47">
        <v>0.86679398148148146</v>
      </c>
      <c r="D343">
        <v>14</v>
      </c>
      <c r="E343" t="s">
        <v>16</v>
      </c>
      <c r="H343" s="46">
        <v>39809</v>
      </c>
      <c r="I343" s="47">
        <v>0.42253472222222221</v>
      </c>
      <c r="J343">
        <v>23</v>
      </c>
      <c r="K343" t="s">
        <v>16</v>
      </c>
      <c r="N343" t="s">
        <v>12</v>
      </c>
      <c r="R343" s="46">
        <v>39808</v>
      </c>
      <c r="S343" s="47">
        <v>0.43192129629629633</v>
      </c>
      <c r="T343" t="s">
        <v>73</v>
      </c>
      <c r="V343" s="46">
        <v>39830</v>
      </c>
      <c r="W343" s="47">
        <v>0.91479166666666656</v>
      </c>
      <c r="Y343" s="46">
        <v>39832</v>
      </c>
      <c r="Z343" s="47">
        <v>0.78608796296296291</v>
      </c>
    </row>
    <row r="344" spans="2:26">
      <c r="B344" s="46">
        <v>39854</v>
      </c>
      <c r="C344" s="47">
        <v>0.60503472222222221</v>
      </c>
      <c r="D344">
        <v>79</v>
      </c>
      <c r="E344" t="s">
        <v>15</v>
      </c>
      <c r="H344" s="46">
        <v>39809</v>
      </c>
      <c r="I344" s="47">
        <v>0.5883680555555556</v>
      </c>
      <c r="J344">
        <v>19</v>
      </c>
      <c r="K344" t="s">
        <v>16</v>
      </c>
      <c r="M344" t="s">
        <v>12</v>
      </c>
      <c r="R344" s="46">
        <v>39808</v>
      </c>
      <c r="S344" s="47">
        <v>0.43193287037037037</v>
      </c>
      <c r="T344" t="s">
        <v>73</v>
      </c>
      <c r="V344" s="46">
        <v>39830</v>
      </c>
      <c r="W344" s="47">
        <v>0.94418981481481479</v>
      </c>
      <c r="Y344" s="46">
        <v>39832</v>
      </c>
      <c r="Z344" s="47">
        <v>0.787175925925926</v>
      </c>
    </row>
    <row r="345" spans="2:26">
      <c r="B345" s="46">
        <v>39854</v>
      </c>
      <c r="C345" s="47">
        <v>0.69857638888888884</v>
      </c>
      <c r="D345" t="s">
        <v>14</v>
      </c>
      <c r="E345" t="s">
        <v>14</v>
      </c>
      <c r="H345" s="46">
        <v>39809</v>
      </c>
      <c r="I345" s="47">
        <v>0.58891203703703698</v>
      </c>
      <c r="J345">
        <v>22</v>
      </c>
      <c r="K345" t="s">
        <v>16</v>
      </c>
      <c r="N345" t="s">
        <v>12</v>
      </c>
      <c r="R345" s="46">
        <v>39808</v>
      </c>
      <c r="S345" s="47">
        <v>0.4756481481481481</v>
      </c>
      <c r="T345" t="s">
        <v>73</v>
      </c>
      <c r="V345" s="46">
        <v>39830</v>
      </c>
      <c r="W345" s="47">
        <v>0.9477199074074073</v>
      </c>
      <c r="Y345" s="46">
        <v>39832</v>
      </c>
      <c r="Z345" s="47">
        <v>0.87818287037037035</v>
      </c>
    </row>
    <row r="346" spans="2:26">
      <c r="B346" s="46">
        <v>39854</v>
      </c>
      <c r="C346" s="47">
        <v>0.88599537037037035</v>
      </c>
      <c r="D346">
        <v>6</v>
      </c>
      <c r="E346" t="s">
        <v>16</v>
      </c>
      <c r="H346" s="46">
        <v>39809</v>
      </c>
      <c r="I346" s="47">
        <v>0.59377314814814819</v>
      </c>
      <c r="J346">
        <v>34</v>
      </c>
      <c r="K346" t="s">
        <v>16</v>
      </c>
      <c r="N346" t="s">
        <v>12</v>
      </c>
      <c r="R346" s="46">
        <v>39808</v>
      </c>
      <c r="S346" s="47">
        <v>0.47565972222222225</v>
      </c>
      <c r="T346" t="s">
        <v>73</v>
      </c>
      <c r="V346" s="46">
        <v>39831</v>
      </c>
      <c r="W346" s="47">
        <v>3.5277777777777776E-2</v>
      </c>
      <c r="Y346" s="46">
        <v>39833</v>
      </c>
      <c r="Z346" s="47">
        <v>0.7621296296296296</v>
      </c>
    </row>
    <row r="347" spans="2:26">
      <c r="B347" s="46">
        <v>39854</v>
      </c>
      <c r="C347" s="47">
        <v>0.90005787037037033</v>
      </c>
      <c r="D347">
        <v>31</v>
      </c>
      <c r="E347" t="s">
        <v>16</v>
      </c>
      <c r="H347" s="46">
        <v>39809</v>
      </c>
      <c r="I347" s="47">
        <v>0.71057870370370368</v>
      </c>
      <c r="J347">
        <v>35</v>
      </c>
      <c r="K347" t="s">
        <v>15</v>
      </c>
      <c r="N347" t="s">
        <v>12</v>
      </c>
      <c r="R347" s="46">
        <v>39808</v>
      </c>
      <c r="S347" s="47">
        <v>0.50297453703703698</v>
      </c>
      <c r="T347" t="s">
        <v>73</v>
      </c>
      <c r="V347" s="46">
        <v>39831</v>
      </c>
      <c r="W347" s="47">
        <v>0.54385416666666664</v>
      </c>
      <c r="Y347" s="46">
        <v>39833</v>
      </c>
      <c r="Z347" s="47">
        <v>0.84929398148148139</v>
      </c>
    </row>
    <row r="348" spans="2:26">
      <c r="B348" s="46">
        <v>39854</v>
      </c>
      <c r="C348" s="47">
        <v>0.94660879629629635</v>
      </c>
      <c r="D348" t="s">
        <v>14</v>
      </c>
      <c r="E348" t="s">
        <v>14</v>
      </c>
      <c r="H348" s="46">
        <v>39809</v>
      </c>
      <c r="I348" s="47">
        <v>0.71138888888888896</v>
      </c>
      <c r="J348">
        <v>31</v>
      </c>
      <c r="K348" t="s">
        <v>16</v>
      </c>
      <c r="N348" t="s">
        <v>12</v>
      </c>
      <c r="R348" s="46">
        <v>39808</v>
      </c>
      <c r="S348" s="47">
        <v>0.50297453703703698</v>
      </c>
      <c r="T348" t="s">
        <v>73</v>
      </c>
      <c r="V348" s="46">
        <v>39831</v>
      </c>
      <c r="W348" s="47">
        <v>0.68356481481481479</v>
      </c>
      <c r="Y348" s="46">
        <v>39834</v>
      </c>
      <c r="Z348" s="47">
        <v>0.86902777777777773</v>
      </c>
    </row>
    <row r="349" spans="2:26">
      <c r="B349" s="46">
        <v>39854</v>
      </c>
      <c r="C349" s="47">
        <v>0.98105324074074074</v>
      </c>
      <c r="D349">
        <v>31</v>
      </c>
      <c r="E349" t="s">
        <v>16</v>
      </c>
      <c r="H349" s="46">
        <v>39809</v>
      </c>
      <c r="I349" s="47">
        <v>0.72240740740740739</v>
      </c>
      <c r="J349">
        <v>30</v>
      </c>
      <c r="K349" t="s">
        <v>16</v>
      </c>
      <c r="N349" t="s">
        <v>12</v>
      </c>
      <c r="R349" s="46">
        <v>39808</v>
      </c>
      <c r="S349" s="47">
        <v>0.73381944444444447</v>
      </c>
      <c r="T349" t="s">
        <v>65</v>
      </c>
      <c r="V349" s="46">
        <v>39831</v>
      </c>
      <c r="W349" s="47">
        <v>0.75521990740740741</v>
      </c>
      <c r="Y349" s="46">
        <v>39834</v>
      </c>
      <c r="Z349" s="47">
        <v>0.8714467592592593</v>
      </c>
    </row>
    <row r="350" spans="2:26">
      <c r="B350" s="46">
        <v>39855</v>
      </c>
      <c r="C350" s="47">
        <v>0.27862268518518518</v>
      </c>
      <c r="D350">
        <v>10</v>
      </c>
      <c r="E350" t="s">
        <v>16</v>
      </c>
      <c r="H350" s="46">
        <v>39809</v>
      </c>
      <c r="I350" s="47">
        <v>0.7993865740740741</v>
      </c>
      <c r="J350">
        <v>91</v>
      </c>
      <c r="K350" t="s">
        <v>15</v>
      </c>
      <c r="N350" t="s">
        <v>12</v>
      </c>
      <c r="R350" s="46">
        <v>39808</v>
      </c>
      <c r="S350" s="47">
        <v>0.74473379629629621</v>
      </c>
      <c r="T350" t="s">
        <v>73</v>
      </c>
      <c r="V350" s="46">
        <v>39831</v>
      </c>
      <c r="W350" s="47">
        <v>0.77173611111111118</v>
      </c>
      <c r="Y350" s="46">
        <v>39834</v>
      </c>
      <c r="Z350" s="47">
        <v>0.88672453703703702</v>
      </c>
    </row>
    <row r="351" spans="2:26">
      <c r="B351" s="46">
        <v>39855</v>
      </c>
      <c r="C351" s="47">
        <v>0.62851851851851859</v>
      </c>
      <c r="D351">
        <v>70</v>
      </c>
      <c r="E351" t="s">
        <v>15</v>
      </c>
      <c r="H351" s="46">
        <v>39809</v>
      </c>
      <c r="I351" s="47">
        <v>0.80281249999999993</v>
      </c>
      <c r="J351">
        <v>16</v>
      </c>
      <c r="K351" t="s">
        <v>15</v>
      </c>
      <c r="N351" t="s">
        <v>12</v>
      </c>
      <c r="R351" s="46">
        <v>39808</v>
      </c>
      <c r="S351" s="47">
        <v>0.74473379629629621</v>
      </c>
      <c r="T351" t="s">
        <v>73</v>
      </c>
      <c r="V351" s="46">
        <v>39831</v>
      </c>
      <c r="W351" s="47">
        <v>0.89675925925925926</v>
      </c>
      <c r="Y351" s="46">
        <v>39835</v>
      </c>
      <c r="Z351" s="47">
        <v>0.53623842592592597</v>
      </c>
    </row>
    <row r="352" spans="2:26">
      <c r="B352" s="46">
        <v>39855</v>
      </c>
      <c r="C352" s="47">
        <v>0.65329861111111109</v>
      </c>
      <c r="D352">
        <v>13</v>
      </c>
      <c r="E352" t="s">
        <v>15</v>
      </c>
      <c r="H352" s="46">
        <v>39809</v>
      </c>
      <c r="I352" s="47">
        <v>0.80361111111111105</v>
      </c>
      <c r="J352">
        <v>15</v>
      </c>
      <c r="K352" t="s">
        <v>15</v>
      </c>
      <c r="N352" t="s">
        <v>12</v>
      </c>
      <c r="R352" s="46">
        <v>39808</v>
      </c>
      <c r="S352" s="47">
        <v>0.74564814814814817</v>
      </c>
      <c r="T352" t="s">
        <v>73</v>
      </c>
      <c r="V352" s="46">
        <v>39831</v>
      </c>
      <c r="W352" s="47">
        <v>0.97659722222222223</v>
      </c>
      <c r="Y352" s="46">
        <v>39835</v>
      </c>
      <c r="Z352" s="47">
        <v>0.53726851851851853</v>
      </c>
    </row>
    <row r="353" spans="2:26">
      <c r="B353" s="46">
        <v>39856</v>
      </c>
      <c r="C353" s="47">
        <v>0.50655092592592588</v>
      </c>
      <c r="D353">
        <v>15</v>
      </c>
      <c r="E353" t="s">
        <v>15</v>
      </c>
      <c r="H353" s="46">
        <v>39809</v>
      </c>
      <c r="I353" s="47">
        <v>0.80751157407407403</v>
      </c>
      <c r="J353">
        <v>21</v>
      </c>
      <c r="K353" t="s">
        <v>16</v>
      </c>
      <c r="N353" t="s">
        <v>12</v>
      </c>
      <c r="R353" s="46">
        <v>39808</v>
      </c>
      <c r="S353" s="47">
        <v>0.74565972222222221</v>
      </c>
      <c r="T353" t="s">
        <v>73</v>
      </c>
      <c r="V353" s="46">
        <v>39831</v>
      </c>
      <c r="W353" s="47">
        <v>0.98932870370370374</v>
      </c>
      <c r="Y353" s="46">
        <v>39836</v>
      </c>
      <c r="Z353" s="47">
        <v>0.35116898148148151</v>
      </c>
    </row>
    <row r="354" spans="2:26">
      <c r="B354" s="46">
        <v>39858</v>
      </c>
      <c r="C354" s="47">
        <v>1.7245370370370372E-3</v>
      </c>
      <c r="D354">
        <v>82</v>
      </c>
      <c r="E354" t="s">
        <v>15</v>
      </c>
      <c r="H354" s="46">
        <v>39809</v>
      </c>
      <c r="I354" s="47">
        <v>0.82008101851851845</v>
      </c>
      <c r="J354">
        <v>12</v>
      </c>
      <c r="K354" t="s">
        <v>16</v>
      </c>
      <c r="N354" t="s">
        <v>12</v>
      </c>
      <c r="R354" s="46">
        <v>39808</v>
      </c>
      <c r="S354" s="47">
        <v>0.7465046296296296</v>
      </c>
      <c r="T354" t="s">
        <v>73</v>
      </c>
      <c r="V354" s="46">
        <v>39831</v>
      </c>
      <c r="W354" s="47">
        <v>0.98976851851851855</v>
      </c>
      <c r="Y354" s="46">
        <v>39836</v>
      </c>
      <c r="Z354" s="47">
        <v>0.35445601851851855</v>
      </c>
    </row>
    <row r="355" spans="2:26">
      <c r="B355" s="46">
        <v>39858</v>
      </c>
      <c r="C355" s="47">
        <v>0.41715277777777776</v>
      </c>
      <c r="D355">
        <v>114</v>
      </c>
      <c r="E355" t="s">
        <v>15</v>
      </c>
      <c r="H355" s="46">
        <v>39809</v>
      </c>
      <c r="I355" s="47">
        <v>0.82041666666666668</v>
      </c>
      <c r="J355">
        <v>24</v>
      </c>
      <c r="K355" t="s">
        <v>16</v>
      </c>
      <c r="N355" t="s">
        <v>12</v>
      </c>
      <c r="R355" s="46">
        <v>39808</v>
      </c>
      <c r="S355" s="47">
        <v>0.74651620370370375</v>
      </c>
      <c r="T355" t="s">
        <v>73</v>
      </c>
      <c r="V355" s="46">
        <v>39831</v>
      </c>
      <c r="W355" s="47">
        <v>0.99363425925925919</v>
      </c>
      <c r="Y355" s="46">
        <v>39836</v>
      </c>
      <c r="Z355" s="47">
        <v>0.35743055555555553</v>
      </c>
    </row>
    <row r="356" spans="2:26">
      <c r="B356" s="46">
        <v>39858</v>
      </c>
      <c r="C356" s="47">
        <v>0.44021990740740741</v>
      </c>
      <c r="D356">
        <v>32</v>
      </c>
      <c r="E356" t="s">
        <v>16</v>
      </c>
      <c r="H356" s="46">
        <v>39810</v>
      </c>
      <c r="I356" s="47">
        <v>0.40949074074074071</v>
      </c>
      <c r="J356">
        <v>19</v>
      </c>
      <c r="K356" t="s">
        <v>16</v>
      </c>
      <c r="N356" t="s">
        <v>12</v>
      </c>
      <c r="R356" s="46">
        <v>39808</v>
      </c>
      <c r="S356" s="47">
        <v>0.91171296296296289</v>
      </c>
      <c r="T356" t="s">
        <v>67</v>
      </c>
      <c r="V356" s="46">
        <v>39831</v>
      </c>
      <c r="W356" s="47">
        <v>0.42973379629629632</v>
      </c>
      <c r="Y356" s="46">
        <v>39836</v>
      </c>
      <c r="Z356" s="47">
        <v>0.36048611111111112</v>
      </c>
    </row>
    <row r="357" spans="2:26">
      <c r="B357" s="46">
        <v>39858</v>
      </c>
      <c r="C357" s="47">
        <v>0.4430324074074074</v>
      </c>
      <c r="D357">
        <v>134</v>
      </c>
      <c r="E357" t="s">
        <v>15</v>
      </c>
      <c r="H357" s="46">
        <v>39810</v>
      </c>
      <c r="I357" s="47">
        <v>0.41006944444444443</v>
      </c>
      <c r="J357">
        <v>36</v>
      </c>
      <c r="K357" t="s">
        <v>16</v>
      </c>
      <c r="N357" t="s">
        <v>12</v>
      </c>
      <c r="R357" s="46">
        <v>39808</v>
      </c>
      <c r="S357" s="47">
        <v>0.91853009259259266</v>
      </c>
      <c r="T357" t="s">
        <v>73</v>
      </c>
      <c r="V357" s="46">
        <v>39831</v>
      </c>
      <c r="W357" s="47">
        <v>0.47221064814814812</v>
      </c>
      <c r="Y357" s="46">
        <v>39836</v>
      </c>
      <c r="Z357" s="47">
        <v>0.36576388888888894</v>
      </c>
    </row>
    <row r="358" spans="2:26">
      <c r="B358" s="46">
        <v>39858</v>
      </c>
      <c r="C358" s="47">
        <v>0.54289351851851853</v>
      </c>
      <c r="D358">
        <v>30</v>
      </c>
      <c r="E358" t="s">
        <v>16</v>
      </c>
      <c r="H358" s="46">
        <v>39810</v>
      </c>
      <c r="I358" s="47">
        <v>0.41601851851851851</v>
      </c>
      <c r="J358">
        <v>12</v>
      </c>
      <c r="K358" t="s">
        <v>16</v>
      </c>
      <c r="N358" t="s">
        <v>12</v>
      </c>
      <c r="R358" s="46">
        <v>39808</v>
      </c>
      <c r="S358" s="47">
        <v>0.9185416666666667</v>
      </c>
      <c r="T358" t="s">
        <v>73</v>
      </c>
      <c r="V358" s="46">
        <v>39831</v>
      </c>
      <c r="W358" s="47">
        <v>0.48353009259259255</v>
      </c>
      <c r="Y358" s="46">
        <v>39836</v>
      </c>
      <c r="Z358" s="47">
        <v>0.37096064814814816</v>
      </c>
    </row>
    <row r="359" spans="2:26">
      <c r="B359" s="46">
        <v>39858</v>
      </c>
      <c r="C359" s="47">
        <v>0.56256944444444446</v>
      </c>
      <c r="D359">
        <v>113</v>
      </c>
      <c r="E359" t="s">
        <v>15</v>
      </c>
      <c r="H359" s="46">
        <v>39810</v>
      </c>
      <c r="I359" s="47">
        <v>0.41637731481481483</v>
      </c>
      <c r="J359">
        <v>21</v>
      </c>
      <c r="K359" t="s">
        <v>16</v>
      </c>
      <c r="N359" t="s">
        <v>12</v>
      </c>
      <c r="R359" s="46">
        <v>39809</v>
      </c>
      <c r="S359" s="47">
        <v>0.38082175925925926</v>
      </c>
      <c r="T359" t="s">
        <v>73</v>
      </c>
      <c r="V359" s="46">
        <v>39831</v>
      </c>
      <c r="W359" s="47">
        <v>0.53420138888888891</v>
      </c>
      <c r="Y359" s="46">
        <v>39844</v>
      </c>
      <c r="Z359" s="47">
        <v>8.6759259259259258E-2</v>
      </c>
    </row>
    <row r="360" spans="2:26">
      <c r="B360" s="46">
        <v>39858</v>
      </c>
      <c r="C360" s="47">
        <v>0.60633101851851856</v>
      </c>
      <c r="D360">
        <v>135</v>
      </c>
      <c r="E360" t="s">
        <v>15</v>
      </c>
      <c r="H360" s="46">
        <v>39810</v>
      </c>
      <c r="I360" s="47">
        <v>0.51254629629629633</v>
      </c>
      <c r="J360">
        <v>84</v>
      </c>
      <c r="K360" t="s">
        <v>15</v>
      </c>
      <c r="N360" t="s">
        <v>12</v>
      </c>
      <c r="R360" s="46">
        <v>39809</v>
      </c>
      <c r="S360" s="47">
        <v>0.38083333333333336</v>
      </c>
      <c r="T360" t="s">
        <v>73</v>
      </c>
      <c r="V360" s="46">
        <v>39831</v>
      </c>
      <c r="W360" s="47">
        <v>0.53946759259259258</v>
      </c>
      <c r="Y360" s="46">
        <v>39844</v>
      </c>
      <c r="Z360" s="47">
        <v>0.57016203703703705</v>
      </c>
    </row>
    <row r="361" spans="2:26">
      <c r="B361" s="46">
        <v>39858</v>
      </c>
      <c r="C361" s="47">
        <v>0.61050925925925925</v>
      </c>
      <c r="D361">
        <v>318</v>
      </c>
      <c r="E361" t="s">
        <v>15</v>
      </c>
      <c r="H361" s="46">
        <v>39810</v>
      </c>
      <c r="I361" s="47">
        <v>0.58658564814814818</v>
      </c>
      <c r="J361">
        <v>148</v>
      </c>
      <c r="K361" t="s">
        <v>16</v>
      </c>
      <c r="N361" t="s">
        <v>12</v>
      </c>
      <c r="R361" s="46">
        <v>39809</v>
      </c>
      <c r="S361" s="47">
        <v>0.58531250000000001</v>
      </c>
      <c r="T361" t="s">
        <v>67</v>
      </c>
      <c r="V361" s="46">
        <v>39832</v>
      </c>
      <c r="W361" s="47">
        <v>7.0717592592592594E-3</v>
      </c>
      <c r="Y361" s="46">
        <v>39845</v>
      </c>
      <c r="Z361" s="47">
        <v>1.5925925925925927E-2</v>
      </c>
    </row>
    <row r="362" spans="2:26">
      <c r="B362" s="46">
        <v>39858</v>
      </c>
      <c r="C362" s="47">
        <v>0.61564814814814817</v>
      </c>
      <c r="D362">
        <v>35</v>
      </c>
      <c r="E362" t="s">
        <v>15</v>
      </c>
      <c r="H362" s="46">
        <v>39810</v>
      </c>
      <c r="I362" s="47">
        <v>0.64935185185185185</v>
      </c>
      <c r="J362">
        <v>25</v>
      </c>
      <c r="K362" t="s">
        <v>16</v>
      </c>
      <c r="N362" t="s">
        <v>12</v>
      </c>
      <c r="R362" s="46">
        <v>39809</v>
      </c>
      <c r="S362" s="47">
        <v>0.80407407407407405</v>
      </c>
      <c r="T362" t="s">
        <v>66</v>
      </c>
      <c r="V362" s="46">
        <v>39832</v>
      </c>
      <c r="W362" s="47">
        <v>8.7511574074074075E-2</v>
      </c>
      <c r="Y362" s="46">
        <v>39845</v>
      </c>
      <c r="Z362" s="47">
        <v>2.4537037037037038E-2</v>
      </c>
    </row>
    <row r="363" spans="2:26">
      <c r="B363" s="46">
        <v>39858</v>
      </c>
      <c r="C363" s="47">
        <v>0.72703703703703704</v>
      </c>
      <c r="D363">
        <v>83</v>
      </c>
      <c r="E363" t="s">
        <v>15</v>
      </c>
      <c r="H363" s="46">
        <v>39810</v>
      </c>
      <c r="I363" s="47">
        <v>0.65030092592592592</v>
      </c>
      <c r="J363">
        <v>18</v>
      </c>
      <c r="K363" t="s">
        <v>16</v>
      </c>
      <c r="N363" t="s">
        <v>12</v>
      </c>
      <c r="R363" s="46">
        <v>39809</v>
      </c>
      <c r="S363" s="47">
        <v>0.87493055555555566</v>
      </c>
      <c r="T363" t="s">
        <v>73</v>
      </c>
      <c r="V363" s="46">
        <v>39832</v>
      </c>
      <c r="W363" s="47">
        <v>0.11833333333333333</v>
      </c>
      <c r="Y363" s="46">
        <v>39845</v>
      </c>
      <c r="Z363" s="47">
        <v>0.38290509259259259</v>
      </c>
    </row>
    <row r="364" spans="2:26">
      <c r="B364" s="46">
        <v>39858</v>
      </c>
      <c r="C364" s="47">
        <v>0.73037037037037045</v>
      </c>
      <c r="D364">
        <v>176</v>
      </c>
      <c r="E364" t="s">
        <v>15</v>
      </c>
      <c r="H364" s="46">
        <v>39810</v>
      </c>
      <c r="I364" s="47">
        <v>0.65290509259259266</v>
      </c>
      <c r="J364">
        <v>17</v>
      </c>
      <c r="K364" t="s">
        <v>16</v>
      </c>
      <c r="N364" t="s">
        <v>12</v>
      </c>
      <c r="R364" s="46">
        <v>39809</v>
      </c>
      <c r="S364" s="47">
        <v>0.87494212962962958</v>
      </c>
      <c r="T364" t="s">
        <v>73</v>
      </c>
      <c r="V364" s="46">
        <v>39832</v>
      </c>
      <c r="W364" s="47">
        <v>0.28123842592592591</v>
      </c>
      <c r="Y364" s="46">
        <v>39845</v>
      </c>
      <c r="Z364" s="47">
        <v>0.59810185185185183</v>
      </c>
    </row>
    <row r="365" spans="2:26">
      <c r="B365" s="46">
        <v>39858</v>
      </c>
      <c r="C365" s="47">
        <v>0.76990740740740737</v>
      </c>
      <c r="D365">
        <v>18</v>
      </c>
      <c r="E365" t="s">
        <v>15</v>
      </c>
      <c r="H365" s="46">
        <v>39810</v>
      </c>
      <c r="I365" s="47">
        <v>0.72944444444444445</v>
      </c>
      <c r="J365">
        <v>103</v>
      </c>
      <c r="K365" t="s">
        <v>15</v>
      </c>
      <c r="N365" t="s">
        <v>12</v>
      </c>
      <c r="R365" s="46">
        <v>39809</v>
      </c>
      <c r="S365" s="47">
        <v>0.87528935185185175</v>
      </c>
      <c r="T365" t="s">
        <v>73</v>
      </c>
      <c r="V365" s="46">
        <v>39832</v>
      </c>
      <c r="W365" s="47">
        <v>0.28123842592592591</v>
      </c>
      <c r="Y365" s="46">
        <v>39846</v>
      </c>
      <c r="Z365" s="47">
        <v>0.23192129629629629</v>
      </c>
    </row>
    <row r="366" spans="2:26">
      <c r="B366" s="46">
        <v>39858</v>
      </c>
      <c r="C366" s="47">
        <v>0.77032407407407411</v>
      </c>
      <c r="D366">
        <v>32</v>
      </c>
      <c r="E366" t="s">
        <v>16</v>
      </c>
      <c r="H366" s="46">
        <v>39810</v>
      </c>
      <c r="I366" s="47">
        <v>0.75597222222222227</v>
      </c>
      <c r="J366">
        <v>27</v>
      </c>
      <c r="K366" t="s">
        <v>16</v>
      </c>
      <c r="N366" t="s">
        <v>12</v>
      </c>
      <c r="R366" s="46">
        <v>39809</v>
      </c>
      <c r="S366" s="47">
        <v>0.8753009259259259</v>
      </c>
      <c r="T366" t="s">
        <v>73</v>
      </c>
      <c r="V366" s="46">
        <v>39832</v>
      </c>
      <c r="W366" s="47">
        <v>0.32748842592592592</v>
      </c>
      <c r="Y366" s="46">
        <v>39846</v>
      </c>
      <c r="Z366" s="47">
        <v>0.24034722222222224</v>
      </c>
    </row>
    <row r="367" spans="2:26">
      <c r="B367" s="46">
        <v>39858</v>
      </c>
      <c r="C367" s="47">
        <v>0.77112268518518512</v>
      </c>
      <c r="D367">
        <v>105</v>
      </c>
      <c r="E367" t="s">
        <v>15</v>
      </c>
      <c r="H367" s="46">
        <v>39810</v>
      </c>
      <c r="I367" s="47">
        <v>0.75773148148148151</v>
      </c>
      <c r="J367">
        <v>21</v>
      </c>
      <c r="K367" t="s">
        <v>16</v>
      </c>
      <c r="N367" t="s">
        <v>12</v>
      </c>
      <c r="R367" s="46">
        <v>39809</v>
      </c>
      <c r="S367" s="47">
        <v>0.87618055555555552</v>
      </c>
      <c r="T367" t="s">
        <v>73</v>
      </c>
      <c r="V367" s="46">
        <v>39832</v>
      </c>
      <c r="W367" s="47">
        <v>0.33762731481481478</v>
      </c>
      <c r="Y367" s="46">
        <v>39846</v>
      </c>
      <c r="Z367" s="47">
        <v>0.30412037037037037</v>
      </c>
    </row>
    <row r="368" spans="2:26">
      <c r="B368" s="46">
        <v>39858</v>
      </c>
      <c r="C368" s="47">
        <v>0.86624999999999996</v>
      </c>
      <c r="D368">
        <v>295</v>
      </c>
      <c r="E368" t="s">
        <v>15</v>
      </c>
      <c r="H368" s="46">
        <v>39810</v>
      </c>
      <c r="I368" s="47">
        <v>0.76627314814814806</v>
      </c>
      <c r="J368">
        <v>19</v>
      </c>
      <c r="K368" t="s">
        <v>16</v>
      </c>
      <c r="N368" t="s">
        <v>12</v>
      </c>
      <c r="R368" s="46">
        <v>39809</v>
      </c>
      <c r="S368" s="47">
        <v>0.87619212962962967</v>
      </c>
      <c r="T368" t="s">
        <v>73</v>
      </c>
      <c r="V368" s="46">
        <v>39832</v>
      </c>
      <c r="W368" s="47">
        <v>0.44359953703703708</v>
      </c>
      <c r="Y368" s="46">
        <v>39846</v>
      </c>
      <c r="Z368" s="47">
        <v>0.37784722222222222</v>
      </c>
    </row>
    <row r="369" spans="2:26">
      <c r="B369" s="46">
        <v>39858</v>
      </c>
      <c r="C369" s="47">
        <v>0.87848379629629625</v>
      </c>
      <c r="D369">
        <v>9</v>
      </c>
      <c r="E369" t="s">
        <v>15</v>
      </c>
      <c r="H369" s="46">
        <v>39810</v>
      </c>
      <c r="I369" s="47">
        <v>0.77633101851851849</v>
      </c>
      <c r="J369">
        <v>21</v>
      </c>
      <c r="K369" t="s">
        <v>16</v>
      </c>
      <c r="N369" t="s">
        <v>12</v>
      </c>
      <c r="R369" s="46">
        <v>39809</v>
      </c>
      <c r="S369" s="47">
        <v>0.87679398148148147</v>
      </c>
      <c r="T369" t="s">
        <v>67</v>
      </c>
      <c r="V369" s="46">
        <v>39832</v>
      </c>
      <c r="W369" s="47">
        <v>0.52488425925925919</v>
      </c>
      <c r="Y369" s="46">
        <v>39846</v>
      </c>
      <c r="Z369" s="47">
        <v>0.45193287037037039</v>
      </c>
    </row>
    <row r="370" spans="2:26">
      <c r="B370" s="46">
        <v>39858</v>
      </c>
      <c r="C370" s="47">
        <v>0.87887731481481479</v>
      </c>
      <c r="D370">
        <v>60</v>
      </c>
      <c r="E370" t="s">
        <v>15</v>
      </c>
      <c r="H370" s="46">
        <v>39810</v>
      </c>
      <c r="I370" s="47">
        <v>0.77834490740740747</v>
      </c>
      <c r="J370">
        <v>20</v>
      </c>
      <c r="K370" t="s">
        <v>16</v>
      </c>
      <c r="M370" t="s">
        <v>12</v>
      </c>
      <c r="R370" s="46">
        <v>39809</v>
      </c>
      <c r="S370" s="47">
        <v>0.87706018518518514</v>
      </c>
      <c r="T370" t="s">
        <v>65</v>
      </c>
      <c r="V370" s="46">
        <v>39832</v>
      </c>
      <c r="W370" s="47">
        <v>0.56756944444444446</v>
      </c>
      <c r="Y370" s="46">
        <v>39846</v>
      </c>
      <c r="Z370" s="47">
        <v>0.45379629629629631</v>
      </c>
    </row>
    <row r="371" spans="2:26">
      <c r="B371" s="46">
        <v>39859</v>
      </c>
      <c r="C371" s="47">
        <v>4.4861111111111109E-2</v>
      </c>
      <c r="D371">
        <v>637</v>
      </c>
      <c r="E371" t="s">
        <v>15</v>
      </c>
      <c r="H371" s="46">
        <v>39810</v>
      </c>
      <c r="I371" s="47">
        <v>0.77890046296296289</v>
      </c>
      <c r="J371">
        <v>32</v>
      </c>
      <c r="K371" t="s">
        <v>16</v>
      </c>
      <c r="M371" t="s">
        <v>12</v>
      </c>
      <c r="R371" s="46">
        <v>39810</v>
      </c>
      <c r="S371" s="47">
        <v>0.32525462962962964</v>
      </c>
      <c r="T371" t="s">
        <v>65</v>
      </c>
      <c r="V371" s="46">
        <v>39832</v>
      </c>
      <c r="W371" s="47">
        <v>0.8743171296296296</v>
      </c>
      <c r="Y371" s="46">
        <v>39846</v>
      </c>
      <c r="Z371" s="47">
        <v>0.73145833333333332</v>
      </c>
    </row>
    <row r="372" spans="2:26">
      <c r="B372" s="46">
        <v>39859</v>
      </c>
      <c r="C372" s="47">
        <v>0.4312037037037037</v>
      </c>
      <c r="D372">
        <v>49</v>
      </c>
      <c r="E372" t="s">
        <v>15</v>
      </c>
      <c r="H372" s="46">
        <v>39810</v>
      </c>
      <c r="I372" s="47">
        <v>0.81666666666666676</v>
      </c>
      <c r="J372">
        <v>20</v>
      </c>
      <c r="K372" t="s">
        <v>16</v>
      </c>
      <c r="N372" t="s">
        <v>12</v>
      </c>
      <c r="R372" s="46">
        <v>39810</v>
      </c>
      <c r="S372" s="47">
        <v>0.40875</v>
      </c>
      <c r="T372" t="s">
        <v>73</v>
      </c>
      <c r="V372" s="46">
        <v>39832</v>
      </c>
      <c r="W372" s="47">
        <v>0.89674768518518511</v>
      </c>
      <c r="Y372" s="46">
        <v>39847</v>
      </c>
      <c r="Z372" s="47">
        <v>1.7476851851851851E-2</v>
      </c>
    </row>
    <row r="373" spans="2:26">
      <c r="B373" s="46">
        <v>39859</v>
      </c>
      <c r="C373" s="47">
        <v>0.43344907407407413</v>
      </c>
      <c r="D373">
        <v>32</v>
      </c>
      <c r="E373" t="s">
        <v>16</v>
      </c>
      <c r="H373" s="46">
        <v>39810</v>
      </c>
      <c r="I373" s="47">
        <v>0.81717592592592592</v>
      </c>
      <c r="J373">
        <v>30</v>
      </c>
      <c r="K373" t="s">
        <v>16</v>
      </c>
      <c r="M373" t="s">
        <v>12</v>
      </c>
      <c r="R373" s="46">
        <v>39810</v>
      </c>
      <c r="S373" s="47">
        <v>0.40876157407407404</v>
      </c>
      <c r="T373" t="s">
        <v>73</v>
      </c>
      <c r="V373" s="46">
        <v>39833</v>
      </c>
      <c r="W373" s="47">
        <v>0.29085648148148152</v>
      </c>
      <c r="Y373" s="46">
        <v>39847</v>
      </c>
      <c r="Z373" s="47">
        <v>8.7071759259259252E-2</v>
      </c>
    </row>
    <row r="374" spans="2:26">
      <c r="B374" s="46">
        <v>39859</v>
      </c>
      <c r="C374" s="47">
        <v>0.43532407407407409</v>
      </c>
      <c r="D374">
        <v>38</v>
      </c>
      <c r="E374" t="s">
        <v>15</v>
      </c>
      <c r="H374" s="46">
        <v>39810</v>
      </c>
      <c r="I374" s="47">
        <v>0.82269675925925922</v>
      </c>
      <c r="J374">
        <v>17</v>
      </c>
      <c r="K374" t="s">
        <v>16</v>
      </c>
      <c r="N374" t="s">
        <v>12</v>
      </c>
      <c r="R374" s="46">
        <v>39810</v>
      </c>
      <c r="S374" s="47">
        <v>0.40916666666666668</v>
      </c>
      <c r="T374" t="s">
        <v>65</v>
      </c>
      <c r="V374" s="46">
        <v>39833</v>
      </c>
      <c r="W374" s="47">
        <v>0.29432870370370373</v>
      </c>
      <c r="Y374" s="46">
        <v>39847</v>
      </c>
      <c r="Z374" s="47">
        <v>0.27912037037037035</v>
      </c>
    </row>
    <row r="375" spans="2:26">
      <c r="B375" s="46">
        <v>39859</v>
      </c>
      <c r="C375" s="47">
        <v>0.44375000000000003</v>
      </c>
      <c r="D375">
        <v>19</v>
      </c>
      <c r="E375" t="s">
        <v>15</v>
      </c>
      <c r="H375" s="46">
        <v>39810</v>
      </c>
      <c r="I375" s="47">
        <v>0.82326388888888891</v>
      </c>
      <c r="J375">
        <v>49</v>
      </c>
      <c r="K375" t="s">
        <v>15</v>
      </c>
      <c r="N375" t="s">
        <v>12</v>
      </c>
      <c r="R375" s="46">
        <v>39810</v>
      </c>
      <c r="S375" s="47">
        <v>0.75807870370370367</v>
      </c>
      <c r="T375" t="s">
        <v>65</v>
      </c>
      <c r="V375" s="46">
        <v>39833</v>
      </c>
      <c r="W375" s="47">
        <v>0.30993055555555554</v>
      </c>
      <c r="Y375" s="46">
        <v>39847</v>
      </c>
      <c r="Z375" s="47">
        <v>0.29559027777777774</v>
      </c>
    </row>
    <row r="376" spans="2:26">
      <c r="B376" s="46">
        <v>39859</v>
      </c>
      <c r="C376" s="47">
        <v>0.45649305555555553</v>
      </c>
      <c r="D376">
        <v>126</v>
      </c>
      <c r="E376" t="s">
        <v>15</v>
      </c>
      <c r="H376" s="46">
        <v>39810</v>
      </c>
      <c r="I376" s="47">
        <v>0.82425925925925936</v>
      </c>
      <c r="J376">
        <v>22</v>
      </c>
      <c r="K376" t="s">
        <v>16</v>
      </c>
      <c r="M376" t="s">
        <v>12</v>
      </c>
      <c r="R376" s="46">
        <v>39810</v>
      </c>
      <c r="S376" s="47">
        <v>0.7780555555555555</v>
      </c>
      <c r="T376" t="s">
        <v>73</v>
      </c>
      <c r="V376" s="46">
        <v>39833</v>
      </c>
      <c r="W376" s="47">
        <v>0.52002314814814821</v>
      </c>
      <c r="Y376" s="46">
        <v>39847</v>
      </c>
      <c r="Z376" s="47">
        <v>0.54825231481481485</v>
      </c>
    </row>
    <row r="377" spans="2:26">
      <c r="B377" s="46">
        <v>39859</v>
      </c>
      <c r="C377" s="47">
        <v>0.5432407407407408</v>
      </c>
      <c r="D377">
        <v>267</v>
      </c>
      <c r="E377" t="s">
        <v>15</v>
      </c>
      <c r="H377" s="46">
        <v>39810</v>
      </c>
      <c r="I377" s="47">
        <v>0.8265393518518519</v>
      </c>
      <c r="J377">
        <v>28</v>
      </c>
      <c r="K377" t="s">
        <v>16</v>
      </c>
      <c r="N377" t="s">
        <v>12</v>
      </c>
      <c r="R377" s="46">
        <v>39810</v>
      </c>
      <c r="S377" s="47">
        <v>0.77806712962962965</v>
      </c>
      <c r="T377" t="s">
        <v>73</v>
      </c>
      <c r="V377" s="46">
        <v>39833</v>
      </c>
      <c r="W377" s="47">
        <v>0.58787037037037038</v>
      </c>
      <c r="Y377" s="46">
        <v>39847</v>
      </c>
      <c r="Z377" s="47">
        <v>0.55043981481481474</v>
      </c>
    </row>
    <row r="378" spans="2:26">
      <c r="B378" s="46">
        <v>39859</v>
      </c>
      <c r="C378" s="47">
        <v>0.71966435185185185</v>
      </c>
      <c r="D378">
        <v>38</v>
      </c>
      <c r="E378" t="s">
        <v>16</v>
      </c>
      <c r="H378" s="46">
        <v>39810</v>
      </c>
      <c r="I378" s="47">
        <v>0.82853009259259258</v>
      </c>
      <c r="J378">
        <v>52</v>
      </c>
      <c r="K378" t="s">
        <v>16</v>
      </c>
      <c r="N378" t="s">
        <v>12</v>
      </c>
      <c r="R378" s="46">
        <v>39810</v>
      </c>
      <c r="S378" s="47">
        <v>0.77951388888888884</v>
      </c>
      <c r="T378" t="s">
        <v>65</v>
      </c>
      <c r="V378" s="46">
        <v>39833</v>
      </c>
      <c r="W378" s="47">
        <v>0.80873842592592593</v>
      </c>
      <c r="Y378" s="46">
        <v>39847</v>
      </c>
      <c r="Z378" s="47">
        <v>0.56000000000000005</v>
      </c>
    </row>
    <row r="379" spans="2:26">
      <c r="B379" s="46">
        <v>39859</v>
      </c>
      <c r="C379" s="47">
        <v>0.72402777777777771</v>
      </c>
      <c r="D379">
        <v>868</v>
      </c>
      <c r="E379" t="s">
        <v>15</v>
      </c>
      <c r="H379" s="46">
        <v>39810</v>
      </c>
      <c r="I379" s="47">
        <v>0.84240740740740738</v>
      </c>
      <c r="J379">
        <v>12</v>
      </c>
      <c r="K379" t="s">
        <v>16</v>
      </c>
      <c r="M379" t="s">
        <v>12</v>
      </c>
      <c r="R379" s="46">
        <v>39811</v>
      </c>
      <c r="S379" s="47">
        <v>0.34874999999999995</v>
      </c>
      <c r="T379" t="s">
        <v>67</v>
      </c>
      <c r="V379" s="46">
        <v>39834</v>
      </c>
      <c r="W379" s="47">
        <v>0.59399305555555559</v>
      </c>
      <c r="Y379" s="46">
        <v>39847</v>
      </c>
      <c r="Z379" s="47">
        <v>0.57443287037037039</v>
      </c>
    </row>
    <row r="380" spans="2:26">
      <c r="B380" s="46">
        <v>39859</v>
      </c>
      <c r="C380" s="47">
        <v>0.91378472222222218</v>
      </c>
      <c r="D380">
        <v>31</v>
      </c>
      <c r="E380" t="s">
        <v>16</v>
      </c>
      <c r="H380" s="46">
        <v>39811</v>
      </c>
      <c r="I380" s="47">
        <v>0.32624999999999998</v>
      </c>
      <c r="J380">
        <v>19</v>
      </c>
      <c r="K380" t="s">
        <v>16</v>
      </c>
      <c r="N380" t="s">
        <v>12</v>
      </c>
      <c r="R380" s="46">
        <v>39811</v>
      </c>
      <c r="S380" s="47">
        <v>0.37636574074074075</v>
      </c>
      <c r="T380" t="s">
        <v>73</v>
      </c>
      <c r="V380" s="46">
        <v>39834</v>
      </c>
      <c r="W380" s="47">
        <v>0.59465277777777781</v>
      </c>
      <c r="Y380" s="46">
        <v>39847</v>
      </c>
      <c r="Z380" s="47">
        <v>0.58013888888888887</v>
      </c>
    </row>
    <row r="381" spans="2:26">
      <c r="B381" s="46">
        <v>39859</v>
      </c>
      <c r="C381" s="47">
        <v>0.95765046296296286</v>
      </c>
      <c r="D381">
        <v>234</v>
      </c>
      <c r="E381" t="s">
        <v>15</v>
      </c>
      <c r="H381" s="46">
        <v>39811</v>
      </c>
      <c r="I381" s="47">
        <v>0.57756944444444447</v>
      </c>
      <c r="J381">
        <v>20</v>
      </c>
      <c r="K381" t="s">
        <v>15</v>
      </c>
      <c r="N381" t="s">
        <v>12</v>
      </c>
      <c r="R381" s="46">
        <v>39811</v>
      </c>
      <c r="S381" s="47">
        <v>0.37637731481481485</v>
      </c>
      <c r="T381" t="s">
        <v>73</v>
      </c>
      <c r="V381" s="46">
        <v>39834</v>
      </c>
      <c r="W381" s="47">
        <v>0.59471064814814811</v>
      </c>
      <c r="Y381" s="46">
        <v>39847</v>
      </c>
      <c r="Z381" s="47">
        <v>0.59709490740740734</v>
      </c>
    </row>
    <row r="382" spans="2:26">
      <c r="B382" s="46">
        <v>39861</v>
      </c>
      <c r="C382" s="47">
        <v>0.29244212962962962</v>
      </c>
      <c r="D382">
        <v>22</v>
      </c>
      <c r="E382" t="s">
        <v>16</v>
      </c>
      <c r="H382" s="46">
        <v>39811</v>
      </c>
      <c r="I382" s="47">
        <v>0.58195601851851853</v>
      </c>
      <c r="J382">
        <v>21</v>
      </c>
      <c r="K382" t="s">
        <v>16</v>
      </c>
      <c r="N382" t="s">
        <v>12</v>
      </c>
      <c r="R382" s="46">
        <v>39811</v>
      </c>
      <c r="S382" s="47">
        <v>0.37761574074074072</v>
      </c>
      <c r="T382" t="s">
        <v>73</v>
      </c>
      <c r="V382" s="46">
        <v>39834</v>
      </c>
      <c r="W382" s="47">
        <v>0.59664351851851849</v>
      </c>
      <c r="Y382" s="46">
        <v>39847</v>
      </c>
      <c r="Z382" s="47">
        <v>0.61446759259259254</v>
      </c>
    </row>
    <row r="383" spans="2:26">
      <c r="B383" s="46">
        <v>39861</v>
      </c>
      <c r="C383" s="47">
        <v>0.29363425925925929</v>
      </c>
      <c r="D383">
        <v>186</v>
      </c>
      <c r="E383" t="s">
        <v>15</v>
      </c>
      <c r="H383" s="46">
        <v>39811</v>
      </c>
      <c r="I383" s="47">
        <v>0.5824421296296296</v>
      </c>
      <c r="J383">
        <v>26</v>
      </c>
      <c r="K383" t="s">
        <v>16</v>
      </c>
      <c r="N383" t="s">
        <v>12</v>
      </c>
      <c r="R383" s="46">
        <v>39811</v>
      </c>
      <c r="S383" s="47">
        <v>0.37761574074074072</v>
      </c>
      <c r="T383" t="s">
        <v>73</v>
      </c>
      <c r="V383" s="46">
        <v>39834</v>
      </c>
      <c r="W383" s="47">
        <v>0.59744212962962961</v>
      </c>
      <c r="Y383" s="46">
        <v>39847</v>
      </c>
      <c r="Z383" s="47">
        <v>0.6506481481481482</v>
      </c>
    </row>
    <row r="384" spans="2:26">
      <c r="B384" s="46">
        <v>39862</v>
      </c>
      <c r="C384" s="47">
        <v>0.56947916666666665</v>
      </c>
      <c r="D384">
        <v>56</v>
      </c>
      <c r="E384" t="s">
        <v>15</v>
      </c>
      <c r="H384" s="46">
        <v>39811</v>
      </c>
      <c r="I384" s="47">
        <v>0.58575231481481482</v>
      </c>
      <c r="J384">
        <v>96</v>
      </c>
      <c r="K384" t="s">
        <v>15</v>
      </c>
      <c r="M384" t="s">
        <v>12</v>
      </c>
      <c r="R384" s="46">
        <v>39811</v>
      </c>
      <c r="S384" s="47">
        <v>0.37783564814814818</v>
      </c>
      <c r="T384" t="s">
        <v>73</v>
      </c>
      <c r="V384" s="46">
        <v>39834</v>
      </c>
      <c r="W384" s="47">
        <v>0.62444444444444447</v>
      </c>
      <c r="Y384" s="46">
        <v>39847</v>
      </c>
      <c r="Z384" s="47">
        <v>0.65375000000000005</v>
      </c>
    </row>
    <row r="385" spans="2:26">
      <c r="B385" s="46">
        <v>39862</v>
      </c>
      <c r="C385" s="47">
        <v>0.57109953703703698</v>
      </c>
      <c r="D385">
        <v>47</v>
      </c>
      <c r="E385" t="s">
        <v>15</v>
      </c>
      <c r="H385" s="46">
        <v>39811</v>
      </c>
      <c r="I385" s="47">
        <v>0.34937499999999999</v>
      </c>
      <c r="J385">
        <v>21</v>
      </c>
      <c r="K385" t="s">
        <v>16</v>
      </c>
      <c r="N385" t="s">
        <v>12</v>
      </c>
      <c r="R385" s="46">
        <v>39811</v>
      </c>
      <c r="S385" s="47">
        <v>0.37784722222222222</v>
      </c>
      <c r="T385" t="s">
        <v>73</v>
      </c>
      <c r="V385" s="46">
        <v>39834</v>
      </c>
      <c r="W385" s="47">
        <v>0.63361111111111112</v>
      </c>
      <c r="Y385" s="46">
        <v>39848</v>
      </c>
      <c r="Z385" s="47">
        <v>0.29409722222222223</v>
      </c>
    </row>
    <row r="386" spans="2:26">
      <c r="B386" s="46">
        <v>39862</v>
      </c>
      <c r="C386" s="47">
        <v>0.78333333333333333</v>
      </c>
      <c r="D386">
        <v>1015</v>
      </c>
      <c r="E386" t="s">
        <v>15</v>
      </c>
      <c r="H386" s="46">
        <v>39811</v>
      </c>
      <c r="I386" s="47">
        <v>0.36804398148148149</v>
      </c>
      <c r="J386">
        <v>19</v>
      </c>
      <c r="K386" t="s">
        <v>16</v>
      </c>
      <c r="N386" t="s">
        <v>12</v>
      </c>
      <c r="R386" s="46">
        <v>39811</v>
      </c>
      <c r="S386" s="47">
        <v>0.39004629629629628</v>
      </c>
      <c r="T386" t="s">
        <v>73</v>
      </c>
      <c r="V386" s="46">
        <v>39834</v>
      </c>
      <c r="W386" s="47">
        <v>0.6413888888888889</v>
      </c>
      <c r="Y386" s="46">
        <v>39848</v>
      </c>
      <c r="Z386" s="47">
        <v>0.3181134259259259</v>
      </c>
    </row>
    <row r="387" spans="2:26">
      <c r="B387" s="46">
        <v>39863</v>
      </c>
      <c r="C387" s="47">
        <v>0.36193287037037036</v>
      </c>
      <c r="D387">
        <v>580</v>
      </c>
      <c r="E387" t="s">
        <v>15</v>
      </c>
      <c r="H387" s="46">
        <v>39811</v>
      </c>
      <c r="I387" s="47">
        <v>0.37677083333333333</v>
      </c>
      <c r="J387">
        <v>40</v>
      </c>
      <c r="K387" t="s">
        <v>16</v>
      </c>
      <c r="P387" t="s">
        <v>12</v>
      </c>
      <c r="R387" s="46">
        <v>39811</v>
      </c>
      <c r="S387" s="47">
        <v>0.39005787037037037</v>
      </c>
      <c r="T387" t="s">
        <v>73</v>
      </c>
      <c r="V387" s="46">
        <v>39834</v>
      </c>
      <c r="W387" s="47">
        <v>0.76981481481481484</v>
      </c>
      <c r="Y387" s="46">
        <v>39848</v>
      </c>
      <c r="Z387" s="47">
        <v>0.53680555555555554</v>
      </c>
    </row>
    <row r="388" spans="2:26">
      <c r="B388" s="46">
        <v>39863</v>
      </c>
      <c r="C388" s="47">
        <v>0.53249999999999997</v>
      </c>
      <c r="D388">
        <v>253</v>
      </c>
      <c r="E388" t="s">
        <v>15</v>
      </c>
      <c r="H388" s="46">
        <v>39811</v>
      </c>
      <c r="I388" s="47">
        <v>0.39035879629629627</v>
      </c>
      <c r="J388">
        <v>100</v>
      </c>
      <c r="K388" t="s">
        <v>15</v>
      </c>
      <c r="P388" t="s">
        <v>12</v>
      </c>
      <c r="R388" s="46">
        <v>39811</v>
      </c>
      <c r="S388" s="47">
        <v>0.53142361111111114</v>
      </c>
      <c r="T388" t="s">
        <v>67</v>
      </c>
      <c r="V388" s="46">
        <v>39834</v>
      </c>
      <c r="W388" s="47">
        <v>0.76990740740740737</v>
      </c>
      <c r="Y388" s="46">
        <v>39849</v>
      </c>
      <c r="Z388" s="47">
        <v>0.23472222222222219</v>
      </c>
    </row>
    <row r="389" spans="2:26">
      <c r="B389" s="46">
        <v>39863</v>
      </c>
      <c r="C389" s="47">
        <v>0.55258101851851849</v>
      </c>
      <c r="D389">
        <v>212</v>
      </c>
      <c r="E389" t="s">
        <v>15</v>
      </c>
      <c r="H389" s="46">
        <v>39811</v>
      </c>
      <c r="I389" s="47">
        <v>0.40078703703703705</v>
      </c>
      <c r="J389">
        <v>19</v>
      </c>
      <c r="K389" t="s">
        <v>16</v>
      </c>
      <c r="M389" t="s">
        <v>12</v>
      </c>
      <c r="R389" s="46">
        <v>39812</v>
      </c>
      <c r="S389" s="47">
        <v>0.36899305555555556</v>
      </c>
      <c r="T389" t="s">
        <v>65</v>
      </c>
      <c r="V389" s="46">
        <v>39834</v>
      </c>
      <c r="W389" s="47">
        <v>0.82123842592592589</v>
      </c>
      <c r="Y389" s="46">
        <v>39849</v>
      </c>
      <c r="Z389" s="47">
        <v>0.2366898148148148</v>
      </c>
    </row>
    <row r="390" spans="2:26">
      <c r="B390" s="46">
        <v>39863</v>
      </c>
      <c r="C390" s="47">
        <v>0.56252314814814819</v>
      </c>
      <c r="D390">
        <v>34</v>
      </c>
      <c r="E390" t="s">
        <v>15</v>
      </c>
      <c r="H390" s="46">
        <v>39811</v>
      </c>
      <c r="I390" s="47">
        <v>0.40927083333333331</v>
      </c>
      <c r="J390">
        <v>43</v>
      </c>
      <c r="K390" t="s">
        <v>16</v>
      </c>
      <c r="N390" t="s">
        <v>12</v>
      </c>
      <c r="R390" s="46">
        <v>39812</v>
      </c>
      <c r="S390" s="47">
        <v>0.36899305555555556</v>
      </c>
      <c r="T390" t="s">
        <v>68</v>
      </c>
      <c r="V390" s="46">
        <v>39834</v>
      </c>
      <c r="W390" s="47">
        <v>0.86835648148148137</v>
      </c>
      <c r="Y390" s="46">
        <v>39849</v>
      </c>
      <c r="Z390" s="47">
        <v>0.30868055555555557</v>
      </c>
    </row>
    <row r="391" spans="2:26">
      <c r="B391" s="46">
        <v>39863</v>
      </c>
      <c r="C391" s="47">
        <v>0.71833333333333327</v>
      </c>
      <c r="D391">
        <v>32</v>
      </c>
      <c r="E391" t="s">
        <v>16</v>
      </c>
      <c r="H391" s="46">
        <v>39811</v>
      </c>
      <c r="I391" s="47">
        <v>0.43303240740740739</v>
      </c>
      <c r="J391">
        <v>15</v>
      </c>
      <c r="K391" t="s">
        <v>16</v>
      </c>
      <c r="M391" t="s">
        <v>12</v>
      </c>
      <c r="R391" s="46">
        <v>39812</v>
      </c>
      <c r="S391" s="47">
        <v>0.37620370370370365</v>
      </c>
      <c r="T391" t="s">
        <v>65</v>
      </c>
      <c r="V391" s="46">
        <v>39834</v>
      </c>
      <c r="W391" s="47">
        <v>0.87553240740740745</v>
      </c>
      <c r="Y391" s="46">
        <v>39849</v>
      </c>
      <c r="Z391" s="47">
        <v>0.758275462962963</v>
      </c>
    </row>
    <row r="392" spans="2:26">
      <c r="B392" s="46">
        <v>39863</v>
      </c>
      <c r="C392" s="47">
        <v>0.76645833333333335</v>
      </c>
      <c r="D392">
        <v>185</v>
      </c>
      <c r="E392" t="s">
        <v>15</v>
      </c>
      <c r="H392" s="46">
        <v>39811</v>
      </c>
      <c r="I392" s="47">
        <v>0.45817129629629627</v>
      </c>
      <c r="J392">
        <v>144</v>
      </c>
      <c r="K392" t="s">
        <v>15</v>
      </c>
      <c r="N392" t="s">
        <v>12</v>
      </c>
      <c r="R392" s="46">
        <v>39813</v>
      </c>
      <c r="S392" s="47">
        <v>0.34534722222222225</v>
      </c>
      <c r="T392" t="s">
        <v>65</v>
      </c>
      <c r="V392" s="46">
        <v>39835</v>
      </c>
      <c r="W392" s="47">
        <v>0.1584837962962963</v>
      </c>
      <c r="Y392" s="46">
        <v>39849</v>
      </c>
      <c r="Z392" s="47">
        <v>0.82435185185185189</v>
      </c>
    </row>
    <row r="393" spans="2:26">
      <c r="B393" s="46">
        <v>39863</v>
      </c>
      <c r="C393" s="47">
        <v>0.76885416666666673</v>
      </c>
      <c r="D393">
        <v>128</v>
      </c>
      <c r="E393" t="s">
        <v>15</v>
      </c>
      <c r="H393" s="46">
        <v>39811</v>
      </c>
      <c r="I393" s="47">
        <v>0.53424768518518517</v>
      </c>
      <c r="J393">
        <v>17</v>
      </c>
      <c r="K393" t="s">
        <v>16</v>
      </c>
      <c r="N393" t="s">
        <v>12</v>
      </c>
      <c r="R393" s="46">
        <v>39813</v>
      </c>
      <c r="S393" s="47">
        <v>0.34546296296296292</v>
      </c>
      <c r="T393" t="s">
        <v>67</v>
      </c>
      <c r="V393" s="46">
        <v>39835</v>
      </c>
      <c r="W393" s="47">
        <v>0.27965277777777781</v>
      </c>
      <c r="Y393" s="46">
        <v>39850</v>
      </c>
      <c r="Z393" s="47">
        <v>3.8356481481481484E-2</v>
      </c>
    </row>
    <row r="394" spans="2:26">
      <c r="B394" s="46">
        <v>39863</v>
      </c>
      <c r="C394" s="47">
        <v>0.91105324074074068</v>
      </c>
      <c r="D394">
        <v>66</v>
      </c>
      <c r="E394" t="s">
        <v>15</v>
      </c>
      <c r="H394" s="46">
        <v>39811</v>
      </c>
      <c r="I394" s="47">
        <v>0.54608796296296302</v>
      </c>
      <c r="J394">
        <v>25</v>
      </c>
      <c r="K394" t="s">
        <v>16</v>
      </c>
      <c r="N394" t="s">
        <v>12</v>
      </c>
      <c r="R394" s="46">
        <v>39813</v>
      </c>
      <c r="S394" s="47">
        <v>0.62981481481481483</v>
      </c>
      <c r="T394" t="s">
        <v>67</v>
      </c>
      <c r="V394" s="46">
        <v>39835</v>
      </c>
      <c r="W394" s="47">
        <v>0.45</v>
      </c>
      <c r="Y394" s="46">
        <v>39850</v>
      </c>
      <c r="Z394" s="47">
        <v>0.11173611111111111</v>
      </c>
    </row>
    <row r="395" spans="2:26">
      <c r="B395" s="46">
        <v>39864</v>
      </c>
      <c r="C395" s="47">
        <v>0.28150462962962963</v>
      </c>
      <c r="D395">
        <v>15</v>
      </c>
      <c r="E395" t="s">
        <v>15</v>
      </c>
      <c r="H395" s="46">
        <v>39811</v>
      </c>
      <c r="I395" s="47">
        <v>0.54994212962962963</v>
      </c>
      <c r="J395">
        <v>26</v>
      </c>
      <c r="K395" t="s">
        <v>16</v>
      </c>
      <c r="N395" t="s">
        <v>12</v>
      </c>
      <c r="R395" s="46">
        <v>39813</v>
      </c>
      <c r="S395" s="47">
        <v>0.72281249999999997</v>
      </c>
      <c r="T395" t="s">
        <v>65</v>
      </c>
      <c r="V395" s="46">
        <v>39836</v>
      </c>
      <c r="W395" s="47">
        <v>0.35028935185185189</v>
      </c>
      <c r="Y395" s="46">
        <v>39850</v>
      </c>
      <c r="Z395" s="47">
        <v>0.45552083333333332</v>
      </c>
    </row>
    <row r="396" spans="2:26">
      <c r="B396" s="46">
        <v>39864</v>
      </c>
      <c r="C396" s="47">
        <v>0.30072916666666666</v>
      </c>
      <c r="D396">
        <v>152</v>
      </c>
      <c r="E396" t="s">
        <v>15</v>
      </c>
      <c r="H396" s="46">
        <v>39811</v>
      </c>
      <c r="I396" s="47">
        <v>0.55302083333333341</v>
      </c>
      <c r="J396">
        <v>65</v>
      </c>
      <c r="K396" t="s">
        <v>16</v>
      </c>
      <c r="N396" t="s">
        <v>12</v>
      </c>
      <c r="R396" s="46">
        <v>39813</v>
      </c>
      <c r="S396" s="47">
        <v>0.72291666666666676</v>
      </c>
      <c r="T396" t="s">
        <v>67</v>
      </c>
      <c r="V396" s="46">
        <v>39836</v>
      </c>
      <c r="W396" s="47">
        <v>0.35664351851851855</v>
      </c>
      <c r="Y396" s="46">
        <v>39851</v>
      </c>
      <c r="Z396" s="47">
        <v>0.48320601851851852</v>
      </c>
    </row>
    <row r="397" spans="2:26">
      <c r="B397" s="46">
        <v>39864</v>
      </c>
      <c r="C397" s="47">
        <v>0.6583796296296297</v>
      </c>
      <c r="D397">
        <v>53</v>
      </c>
      <c r="E397" t="s">
        <v>15</v>
      </c>
      <c r="H397" s="46">
        <v>39811</v>
      </c>
      <c r="I397" s="47">
        <v>0.55989583333333337</v>
      </c>
      <c r="J397">
        <v>20</v>
      </c>
      <c r="K397" t="s">
        <v>16</v>
      </c>
      <c r="N397" t="s">
        <v>12</v>
      </c>
      <c r="R397" s="46">
        <v>39818</v>
      </c>
      <c r="S397" s="47">
        <v>0.44206018518518514</v>
      </c>
      <c r="T397" t="s">
        <v>67</v>
      </c>
      <c r="V397" s="46">
        <v>39836</v>
      </c>
      <c r="W397" s="47">
        <v>0.35991898148148144</v>
      </c>
      <c r="Y397" s="46">
        <v>39851</v>
      </c>
      <c r="Z397" s="47">
        <v>0.48795138888888889</v>
      </c>
    </row>
    <row r="398" spans="2:26">
      <c r="B398" s="46">
        <v>39864</v>
      </c>
      <c r="C398" s="47">
        <v>0.72978009259259258</v>
      </c>
      <c r="D398" t="s">
        <v>14</v>
      </c>
      <c r="E398" t="s">
        <v>14</v>
      </c>
      <c r="H398" s="46">
        <v>39811</v>
      </c>
      <c r="I398" s="47">
        <v>0.56042824074074071</v>
      </c>
      <c r="J398">
        <v>18</v>
      </c>
      <c r="K398" t="s">
        <v>16</v>
      </c>
      <c r="N398" t="s">
        <v>12</v>
      </c>
      <c r="R398" s="46">
        <v>39818</v>
      </c>
      <c r="S398" s="47">
        <v>0.47783564814814811</v>
      </c>
      <c r="T398" t="s">
        <v>65</v>
      </c>
      <c r="V398" s="46">
        <v>39836</v>
      </c>
      <c r="W398" s="47">
        <v>0.36281249999999998</v>
      </c>
      <c r="Y398" s="46">
        <v>39851</v>
      </c>
      <c r="Z398" s="47">
        <v>0.49300925925925926</v>
      </c>
    </row>
    <row r="399" spans="2:26">
      <c r="B399" s="46">
        <v>39864</v>
      </c>
      <c r="C399" s="47">
        <v>0.78682870370370372</v>
      </c>
      <c r="D399">
        <v>5</v>
      </c>
      <c r="E399" t="s">
        <v>16</v>
      </c>
      <c r="H399" s="46">
        <v>39811</v>
      </c>
      <c r="I399" s="47">
        <v>0.56811342592592595</v>
      </c>
      <c r="J399">
        <v>20</v>
      </c>
      <c r="K399" t="s">
        <v>16</v>
      </c>
      <c r="N399" t="s">
        <v>12</v>
      </c>
      <c r="R399" s="46">
        <v>39818</v>
      </c>
      <c r="S399" s="47">
        <v>0.55479166666666668</v>
      </c>
      <c r="T399" t="s">
        <v>73</v>
      </c>
      <c r="V399" s="46">
        <v>39836</v>
      </c>
      <c r="W399" s="47">
        <v>0.37031249999999999</v>
      </c>
      <c r="Y399" s="46">
        <v>39851</v>
      </c>
      <c r="Z399" s="47">
        <v>0.49658564814814815</v>
      </c>
    </row>
    <row r="400" spans="2:26">
      <c r="B400" s="46">
        <v>39864</v>
      </c>
      <c r="C400" s="47">
        <v>0.79539351851851858</v>
      </c>
      <c r="D400">
        <v>9</v>
      </c>
      <c r="E400" t="s">
        <v>15</v>
      </c>
      <c r="H400" s="46">
        <v>39811</v>
      </c>
      <c r="I400" s="47">
        <v>0.56858796296296299</v>
      </c>
      <c r="J400">
        <v>29</v>
      </c>
      <c r="K400" t="s">
        <v>16</v>
      </c>
      <c r="N400" t="s">
        <v>12</v>
      </c>
      <c r="R400" s="46">
        <v>39818</v>
      </c>
      <c r="S400" s="47">
        <v>0.55480324074074072</v>
      </c>
      <c r="T400" t="s">
        <v>73</v>
      </c>
      <c r="V400" s="46">
        <v>39836</v>
      </c>
      <c r="W400" s="47">
        <v>0.45774305555555556</v>
      </c>
      <c r="Y400" s="46">
        <v>39851</v>
      </c>
      <c r="Z400" s="47">
        <v>0.49884259259259256</v>
      </c>
    </row>
    <row r="401" spans="2:26">
      <c r="B401" s="46">
        <v>39864</v>
      </c>
      <c r="C401" s="47">
        <v>0.79577546296296298</v>
      </c>
      <c r="D401">
        <v>913</v>
      </c>
      <c r="E401" t="s">
        <v>15</v>
      </c>
      <c r="H401" s="46">
        <v>39812</v>
      </c>
      <c r="I401" s="47">
        <v>0.34769675925925925</v>
      </c>
      <c r="J401">
        <v>15</v>
      </c>
      <c r="K401" t="s">
        <v>16</v>
      </c>
      <c r="N401" t="s">
        <v>12</v>
      </c>
      <c r="R401" s="46">
        <v>39818</v>
      </c>
      <c r="S401" s="47">
        <v>0.63739583333333327</v>
      </c>
      <c r="T401" t="s">
        <v>65</v>
      </c>
      <c r="V401" s="46">
        <v>39836</v>
      </c>
      <c r="W401" s="47">
        <v>0.70972222222222225</v>
      </c>
      <c r="Y401" s="46">
        <v>39851</v>
      </c>
      <c r="Z401" s="47">
        <v>0.50237268518518519</v>
      </c>
    </row>
    <row r="402" spans="2:26">
      <c r="B402" s="46">
        <v>39864</v>
      </c>
      <c r="C402" s="47">
        <v>0.96969907407407396</v>
      </c>
      <c r="D402" t="s">
        <v>14</v>
      </c>
      <c r="E402" t="s">
        <v>14</v>
      </c>
      <c r="H402" s="46">
        <v>39812</v>
      </c>
      <c r="I402" s="47">
        <v>0.34811342592592592</v>
      </c>
      <c r="J402">
        <v>13</v>
      </c>
      <c r="K402" t="s">
        <v>16</v>
      </c>
      <c r="N402" t="s">
        <v>12</v>
      </c>
      <c r="R402" s="46">
        <v>39818</v>
      </c>
      <c r="S402" s="47">
        <v>0.68648148148148147</v>
      </c>
      <c r="T402" t="s">
        <v>65</v>
      </c>
      <c r="V402" s="46">
        <v>39836</v>
      </c>
      <c r="W402" s="47">
        <v>0.83089120370370362</v>
      </c>
      <c r="Y402" s="46">
        <v>39851</v>
      </c>
      <c r="Z402" s="47">
        <v>0.50495370370370374</v>
      </c>
    </row>
    <row r="403" spans="2:26">
      <c r="B403" s="46">
        <v>39865</v>
      </c>
      <c r="C403" s="47">
        <v>0.15726851851851853</v>
      </c>
      <c r="D403">
        <v>661</v>
      </c>
      <c r="E403" t="s">
        <v>15</v>
      </c>
      <c r="H403" s="46">
        <v>39812</v>
      </c>
      <c r="I403" s="47">
        <v>0.34858796296296296</v>
      </c>
      <c r="J403">
        <v>18</v>
      </c>
      <c r="K403" t="s">
        <v>16</v>
      </c>
      <c r="N403" t="s">
        <v>12</v>
      </c>
      <c r="R403" s="46">
        <v>39818</v>
      </c>
      <c r="S403" s="47">
        <v>0.74039351851851853</v>
      </c>
      <c r="T403" t="s">
        <v>65</v>
      </c>
      <c r="V403" s="46">
        <v>39836</v>
      </c>
      <c r="W403" s="47">
        <v>0.83108796296296295</v>
      </c>
      <c r="Y403" s="46">
        <v>39851</v>
      </c>
      <c r="Z403" s="47">
        <v>0.93175925925925929</v>
      </c>
    </row>
    <row r="404" spans="2:26">
      <c r="B404" s="46">
        <v>39865</v>
      </c>
      <c r="C404" s="47">
        <v>0.44552083333333337</v>
      </c>
      <c r="D404">
        <v>32</v>
      </c>
      <c r="E404" t="s">
        <v>16</v>
      </c>
      <c r="H404" s="46">
        <v>39812</v>
      </c>
      <c r="I404" s="47">
        <v>0.35805555555555557</v>
      </c>
      <c r="J404">
        <v>18</v>
      </c>
      <c r="K404" t="s">
        <v>16</v>
      </c>
      <c r="N404" t="s">
        <v>12</v>
      </c>
      <c r="R404" s="46">
        <v>39818</v>
      </c>
      <c r="S404" s="47">
        <v>0.90342592592592597</v>
      </c>
      <c r="T404" t="s">
        <v>67</v>
      </c>
      <c r="V404" s="46">
        <v>39837</v>
      </c>
      <c r="W404" s="47">
        <v>1.8032407407407407E-2</v>
      </c>
      <c r="Y404" s="46">
        <v>39851</v>
      </c>
      <c r="Z404" s="47">
        <v>0.93721064814814825</v>
      </c>
    </row>
    <row r="405" spans="2:26">
      <c r="B405" s="46">
        <v>39865</v>
      </c>
      <c r="C405" s="47">
        <v>0.44866898148148149</v>
      </c>
      <c r="D405">
        <v>127</v>
      </c>
      <c r="E405" t="s">
        <v>15</v>
      </c>
      <c r="H405" s="46">
        <v>39812</v>
      </c>
      <c r="I405" s="47">
        <v>0.36703703703703705</v>
      </c>
      <c r="J405">
        <v>25</v>
      </c>
      <c r="K405" t="s">
        <v>16</v>
      </c>
      <c r="N405" t="s">
        <v>12</v>
      </c>
      <c r="R405" s="46">
        <v>39819</v>
      </c>
      <c r="S405" s="47">
        <v>0.2958912037037037</v>
      </c>
      <c r="T405" t="s">
        <v>67</v>
      </c>
      <c r="V405" s="46">
        <v>39837</v>
      </c>
      <c r="W405" s="47">
        <v>2.0763888888888887E-2</v>
      </c>
      <c r="Y405" s="46">
        <v>39851</v>
      </c>
      <c r="Z405" s="47">
        <v>0.94363425925925926</v>
      </c>
    </row>
    <row r="406" spans="2:26">
      <c r="B406" s="46">
        <v>39865</v>
      </c>
      <c r="C406" s="47">
        <v>0.45388888888888884</v>
      </c>
      <c r="D406">
        <v>136</v>
      </c>
      <c r="E406" t="s">
        <v>15</v>
      </c>
      <c r="H406" s="46">
        <v>39812</v>
      </c>
      <c r="I406" s="47">
        <v>0.36929398148148151</v>
      </c>
      <c r="J406">
        <v>22</v>
      </c>
      <c r="K406" t="s">
        <v>16</v>
      </c>
      <c r="N406" t="s">
        <v>12</v>
      </c>
      <c r="R406" s="46">
        <v>39819</v>
      </c>
      <c r="S406" s="47">
        <v>0.84741898148148154</v>
      </c>
      <c r="T406" t="s">
        <v>67</v>
      </c>
      <c r="V406" s="46">
        <v>39837</v>
      </c>
      <c r="W406" s="47">
        <v>8.7881944444444457E-2</v>
      </c>
      <c r="Y406" s="46">
        <v>39852</v>
      </c>
      <c r="Z406" s="47">
        <v>2.5243055555555557E-2</v>
      </c>
    </row>
    <row r="407" spans="2:26">
      <c r="B407" s="46">
        <v>39865</v>
      </c>
      <c r="C407" s="47">
        <v>0.65358796296296295</v>
      </c>
      <c r="D407">
        <v>231</v>
      </c>
      <c r="E407" t="s">
        <v>15</v>
      </c>
      <c r="H407" s="46">
        <v>39812</v>
      </c>
      <c r="I407" s="47">
        <v>0.37579861111111112</v>
      </c>
      <c r="J407">
        <v>18</v>
      </c>
      <c r="K407" t="s">
        <v>16</v>
      </c>
      <c r="N407" t="s">
        <v>12</v>
      </c>
      <c r="R407" s="46">
        <v>39819</v>
      </c>
      <c r="S407" s="47">
        <v>0.33140046296296294</v>
      </c>
      <c r="T407" t="s">
        <v>67</v>
      </c>
      <c r="V407" s="46">
        <v>39837</v>
      </c>
      <c r="W407" s="47">
        <v>9.2696759259259257E-2</v>
      </c>
      <c r="Y407" s="46">
        <v>39852</v>
      </c>
      <c r="Z407" s="47">
        <v>8.7974537037037046E-2</v>
      </c>
    </row>
    <row r="408" spans="2:26">
      <c r="B408" s="46">
        <v>39865</v>
      </c>
      <c r="C408" s="47">
        <v>0.78395833333333342</v>
      </c>
      <c r="D408">
        <v>71</v>
      </c>
      <c r="E408" t="s">
        <v>15</v>
      </c>
      <c r="H408" s="46">
        <v>39812</v>
      </c>
      <c r="I408" s="47">
        <v>0.38453703703703707</v>
      </c>
      <c r="J408">
        <v>19</v>
      </c>
      <c r="K408" t="s">
        <v>16</v>
      </c>
      <c r="N408" t="s">
        <v>12</v>
      </c>
      <c r="R408" s="46">
        <v>39819</v>
      </c>
      <c r="S408" s="47">
        <v>0.33520833333333333</v>
      </c>
      <c r="T408" t="s">
        <v>67</v>
      </c>
      <c r="V408" s="46">
        <v>39837</v>
      </c>
      <c r="W408" s="47">
        <v>0.34049768518518514</v>
      </c>
      <c r="Y408" s="46">
        <v>39852</v>
      </c>
      <c r="Z408" s="47">
        <v>9.2210648148148153E-2</v>
      </c>
    </row>
    <row r="409" spans="2:26">
      <c r="B409" s="46">
        <v>39865</v>
      </c>
      <c r="C409" s="47">
        <v>0.8431481481481482</v>
      </c>
      <c r="D409">
        <v>54</v>
      </c>
      <c r="E409" t="s">
        <v>15</v>
      </c>
      <c r="H409" s="46">
        <v>39812</v>
      </c>
      <c r="I409" s="47">
        <v>0.39491898148148147</v>
      </c>
      <c r="J409">
        <v>19</v>
      </c>
      <c r="K409" t="s">
        <v>16</v>
      </c>
      <c r="N409" t="s">
        <v>12</v>
      </c>
      <c r="R409" s="46">
        <v>39819</v>
      </c>
      <c r="S409" s="47">
        <v>0.41112268518518519</v>
      </c>
      <c r="T409" t="s">
        <v>65</v>
      </c>
      <c r="V409" s="46">
        <v>39837</v>
      </c>
      <c r="W409" s="47">
        <v>0.50223379629629628</v>
      </c>
      <c r="Y409" s="46">
        <v>39852</v>
      </c>
      <c r="Z409" s="47">
        <v>9.347222222222222E-2</v>
      </c>
    </row>
    <row r="410" spans="2:26">
      <c r="B410" s="46">
        <v>39865</v>
      </c>
      <c r="C410" s="47">
        <v>0.85714120370370372</v>
      </c>
      <c r="D410">
        <v>31</v>
      </c>
      <c r="E410" t="s">
        <v>16</v>
      </c>
      <c r="H410" s="46">
        <v>39812</v>
      </c>
      <c r="I410" s="47">
        <v>0.39557870370370374</v>
      </c>
      <c r="J410" t="s">
        <v>14</v>
      </c>
      <c r="K410" t="s">
        <v>14</v>
      </c>
      <c r="N410" t="s">
        <v>12</v>
      </c>
      <c r="R410" s="46">
        <v>39819</v>
      </c>
      <c r="S410" s="47">
        <v>0.41116898148148145</v>
      </c>
      <c r="T410" t="s">
        <v>65</v>
      </c>
      <c r="V410" s="46">
        <v>39837</v>
      </c>
      <c r="W410" s="47">
        <v>0.50234953703703711</v>
      </c>
      <c r="Y410" s="46">
        <v>39852</v>
      </c>
      <c r="Z410" s="47">
        <v>0.45621527777777776</v>
      </c>
    </row>
    <row r="411" spans="2:26">
      <c r="B411" s="46">
        <v>39865</v>
      </c>
      <c r="C411" s="47">
        <v>0.85813657407407407</v>
      </c>
      <c r="D411">
        <v>32</v>
      </c>
      <c r="E411" t="s">
        <v>16</v>
      </c>
      <c r="H411" s="46">
        <v>39812</v>
      </c>
      <c r="I411" s="47">
        <v>0.53015046296296298</v>
      </c>
      <c r="J411">
        <v>24</v>
      </c>
      <c r="K411" t="s">
        <v>16</v>
      </c>
      <c r="N411" t="s">
        <v>12</v>
      </c>
      <c r="R411" s="46">
        <v>39820</v>
      </c>
      <c r="S411" s="47">
        <v>0.33793981481481478</v>
      </c>
      <c r="T411" t="s">
        <v>65</v>
      </c>
      <c r="V411" s="46">
        <v>39837</v>
      </c>
      <c r="W411" s="47">
        <v>0.51662037037037034</v>
      </c>
      <c r="Y411" s="46">
        <v>39852</v>
      </c>
      <c r="Z411" s="47">
        <v>0.58030092592592586</v>
      </c>
    </row>
    <row r="412" spans="2:26">
      <c r="B412" s="46">
        <v>39865</v>
      </c>
      <c r="C412" s="47">
        <v>0.8618865740740741</v>
      </c>
      <c r="D412">
        <v>93</v>
      </c>
      <c r="E412" t="s">
        <v>15</v>
      </c>
      <c r="H412" s="46">
        <v>39812</v>
      </c>
      <c r="I412" s="47">
        <v>0.53181712962962957</v>
      </c>
      <c r="J412">
        <v>25</v>
      </c>
      <c r="K412" t="s">
        <v>16</v>
      </c>
      <c r="N412" t="s">
        <v>12</v>
      </c>
      <c r="R412" s="46">
        <v>39820</v>
      </c>
      <c r="S412" s="47">
        <v>0.60206018518518511</v>
      </c>
      <c r="T412" t="s">
        <v>65</v>
      </c>
      <c r="V412" s="46">
        <v>39837</v>
      </c>
      <c r="W412" s="47">
        <v>0.51887731481481481</v>
      </c>
      <c r="Y412" s="46">
        <v>39852</v>
      </c>
      <c r="Z412" s="47">
        <v>0.86645833333333344</v>
      </c>
    </row>
    <row r="413" spans="2:26">
      <c r="B413" s="46">
        <v>39865</v>
      </c>
      <c r="C413" s="47">
        <v>0.95222222222222219</v>
      </c>
      <c r="D413">
        <v>58</v>
      </c>
      <c r="E413" t="s">
        <v>15</v>
      </c>
      <c r="H413" s="46">
        <v>39812</v>
      </c>
      <c r="I413" s="47">
        <v>0.59674768518518517</v>
      </c>
      <c r="J413">
        <v>338</v>
      </c>
      <c r="K413" t="s">
        <v>15</v>
      </c>
      <c r="N413" t="s">
        <v>12</v>
      </c>
      <c r="R413" s="46">
        <v>39820</v>
      </c>
      <c r="S413" s="47">
        <v>0.63724537037037032</v>
      </c>
      <c r="T413" t="s">
        <v>65</v>
      </c>
      <c r="V413" s="46">
        <v>39837</v>
      </c>
      <c r="W413" s="47">
        <v>0.55898148148148141</v>
      </c>
      <c r="Y413" s="46">
        <v>39853</v>
      </c>
      <c r="Z413" s="47">
        <v>0.29354166666666665</v>
      </c>
    </row>
    <row r="414" spans="2:26">
      <c r="B414" s="46">
        <v>39866</v>
      </c>
      <c r="C414" s="47">
        <v>0.52121527777777776</v>
      </c>
      <c r="D414">
        <v>114</v>
      </c>
      <c r="E414" t="s">
        <v>15</v>
      </c>
      <c r="H414" s="46">
        <v>39812</v>
      </c>
      <c r="I414" s="47">
        <v>0.60351851851851845</v>
      </c>
      <c r="J414">
        <v>17</v>
      </c>
      <c r="K414" t="s">
        <v>15</v>
      </c>
      <c r="N414" t="s">
        <v>12</v>
      </c>
      <c r="R414" s="46">
        <v>39820</v>
      </c>
      <c r="S414" s="47">
        <v>0.63743055555555561</v>
      </c>
      <c r="T414" t="s">
        <v>67</v>
      </c>
      <c r="V414" s="46">
        <v>39837</v>
      </c>
      <c r="W414" s="47">
        <v>0.68094907407407401</v>
      </c>
      <c r="Y414" s="46">
        <v>39853</v>
      </c>
      <c r="Z414" s="47">
        <v>0.29581018518518515</v>
      </c>
    </row>
    <row r="415" spans="2:26">
      <c r="B415" s="46">
        <v>39866</v>
      </c>
      <c r="C415" s="47">
        <v>0.54979166666666668</v>
      </c>
      <c r="D415">
        <v>30</v>
      </c>
      <c r="E415" t="s">
        <v>15</v>
      </c>
      <c r="H415" s="46">
        <v>39812</v>
      </c>
      <c r="I415" s="47">
        <v>0.39773148148148146</v>
      </c>
      <c r="J415">
        <v>60</v>
      </c>
      <c r="K415" t="s">
        <v>15</v>
      </c>
      <c r="N415" t="s">
        <v>12</v>
      </c>
      <c r="R415" s="46">
        <v>39820</v>
      </c>
      <c r="S415" s="47">
        <v>0.88150462962962972</v>
      </c>
      <c r="T415" t="s">
        <v>66</v>
      </c>
      <c r="V415" s="46">
        <v>39837</v>
      </c>
      <c r="W415" s="47">
        <v>0.68225694444444451</v>
      </c>
      <c r="Y415" s="46">
        <v>39853</v>
      </c>
      <c r="Z415" s="47">
        <v>0.2986226851851852</v>
      </c>
    </row>
    <row r="416" spans="2:26">
      <c r="B416" s="46">
        <v>39866</v>
      </c>
      <c r="C416" s="47">
        <v>0.67623842592592587</v>
      </c>
      <c r="D416">
        <v>110</v>
      </c>
      <c r="E416" t="s">
        <v>15</v>
      </c>
      <c r="H416" s="46">
        <v>39812</v>
      </c>
      <c r="I416" s="47">
        <v>0.41556712962962966</v>
      </c>
      <c r="J416">
        <v>18</v>
      </c>
      <c r="K416" t="s">
        <v>16</v>
      </c>
      <c r="N416" t="s">
        <v>12</v>
      </c>
      <c r="R416" s="46">
        <v>39820</v>
      </c>
      <c r="S416" s="47">
        <v>0.98406249999999995</v>
      </c>
      <c r="T416" t="s">
        <v>65</v>
      </c>
      <c r="V416" s="46">
        <v>39837</v>
      </c>
      <c r="W416" s="47">
        <v>0.68236111111111108</v>
      </c>
      <c r="Y416" s="46">
        <v>39853</v>
      </c>
      <c r="Z416" s="47">
        <v>0.29987268518518517</v>
      </c>
    </row>
    <row r="417" spans="2:26">
      <c r="B417" s="46">
        <v>39866</v>
      </c>
      <c r="C417" s="47">
        <v>0.81510416666666663</v>
      </c>
      <c r="D417">
        <v>110</v>
      </c>
      <c r="E417" t="s">
        <v>15</v>
      </c>
      <c r="H417" s="46">
        <v>39812</v>
      </c>
      <c r="I417" s="47">
        <v>0.4274074074074074</v>
      </c>
      <c r="J417">
        <v>18</v>
      </c>
      <c r="K417" t="s">
        <v>16</v>
      </c>
      <c r="N417" t="s">
        <v>12</v>
      </c>
      <c r="R417" s="46">
        <v>39821</v>
      </c>
      <c r="S417" s="47">
        <v>0.27790509259259261</v>
      </c>
      <c r="T417" t="s">
        <v>65</v>
      </c>
      <c r="V417" s="46">
        <v>39837</v>
      </c>
      <c r="W417" s="47">
        <v>0.70261574074074085</v>
      </c>
      <c r="Y417" s="46">
        <v>39853</v>
      </c>
      <c r="Z417" s="47">
        <v>0.30153935185185182</v>
      </c>
    </row>
    <row r="418" spans="2:26">
      <c r="B418" s="46">
        <v>39866</v>
      </c>
      <c r="C418" s="47">
        <v>0.87766203703703705</v>
      </c>
      <c r="D418">
        <v>133</v>
      </c>
      <c r="E418" t="s">
        <v>15</v>
      </c>
      <c r="H418" s="46">
        <v>39812</v>
      </c>
      <c r="I418" s="47">
        <v>0.44331018518518522</v>
      </c>
      <c r="J418">
        <v>17</v>
      </c>
      <c r="K418" t="s">
        <v>16</v>
      </c>
      <c r="N418" t="s">
        <v>12</v>
      </c>
      <c r="R418" s="46">
        <v>39821</v>
      </c>
      <c r="S418" s="47">
        <v>0.29091435185185183</v>
      </c>
      <c r="T418" t="s">
        <v>65</v>
      </c>
      <c r="V418" s="46">
        <v>39837</v>
      </c>
      <c r="W418" s="47">
        <v>0.72630787037037037</v>
      </c>
      <c r="Y418" s="46">
        <v>39853</v>
      </c>
      <c r="Z418" s="47">
        <v>0.32666666666666666</v>
      </c>
    </row>
    <row r="419" spans="2:26">
      <c r="B419" s="46">
        <v>39866</v>
      </c>
      <c r="C419" s="47">
        <v>0.33543981481481483</v>
      </c>
      <c r="D419">
        <v>8</v>
      </c>
      <c r="E419" t="s">
        <v>16</v>
      </c>
      <c r="H419" s="46">
        <v>39812</v>
      </c>
      <c r="I419" s="47">
        <v>0.47714120370370372</v>
      </c>
      <c r="J419">
        <v>20</v>
      </c>
      <c r="K419" t="s">
        <v>16</v>
      </c>
      <c r="N419" t="s">
        <v>12</v>
      </c>
      <c r="R419" s="46">
        <v>39821</v>
      </c>
      <c r="S419" s="47">
        <v>0.29108796296296297</v>
      </c>
      <c r="T419" t="s">
        <v>69</v>
      </c>
      <c r="V419" s="46">
        <v>39837</v>
      </c>
      <c r="W419" s="47">
        <v>0.75607638888888884</v>
      </c>
      <c r="Y419" s="46">
        <v>39853</v>
      </c>
      <c r="Z419" s="47">
        <v>0.33015046296296297</v>
      </c>
    </row>
    <row r="420" spans="2:26">
      <c r="B420" s="46">
        <v>39866</v>
      </c>
      <c r="C420" s="47">
        <v>0.34135416666666668</v>
      </c>
      <c r="D420">
        <v>341</v>
      </c>
      <c r="E420" t="s">
        <v>15</v>
      </c>
      <c r="H420" s="46">
        <v>39812</v>
      </c>
      <c r="I420" s="47">
        <v>0.5135763888888889</v>
      </c>
      <c r="J420">
        <v>24</v>
      </c>
      <c r="K420" t="s">
        <v>16</v>
      </c>
      <c r="N420" t="s">
        <v>12</v>
      </c>
      <c r="R420" s="46">
        <v>39821</v>
      </c>
      <c r="S420" s="47">
        <v>0.31719907407407405</v>
      </c>
      <c r="T420" t="s">
        <v>65</v>
      </c>
      <c r="V420" s="46">
        <v>39837</v>
      </c>
      <c r="W420" s="47">
        <v>0.79508101851851853</v>
      </c>
      <c r="Y420" s="46">
        <v>39853</v>
      </c>
      <c r="Z420" s="47">
        <v>0.86052083333333329</v>
      </c>
    </row>
    <row r="421" spans="2:26">
      <c r="B421" s="46">
        <v>39866</v>
      </c>
      <c r="C421" s="47">
        <v>0.36266203703703703</v>
      </c>
      <c r="D421">
        <v>506</v>
      </c>
      <c r="E421" t="s">
        <v>15</v>
      </c>
      <c r="H421" s="46">
        <v>39812</v>
      </c>
      <c r="I421" s="47">
        <v>0.51899305555555553</v>
      </c>
      <c r="J421">
        <v>18</v>
      </c>
      <c r="K421" t="s">
        <v>16</v>
      </c>
      <c r="N421" t="s">
        <v>12</v>
      </c>
      <c r="R421" s="46">
        <v>39821</v>
      </c>
      <c r="S421" s="47">
        <v>0.36138888888888893</v>
      </c>
      <c r="T421" t="s">
        <v>65</v>
      </c>
      <c r="V421" s="46">
        <v>39837</v>
      </c>
      <c r="W421" s="47">
        <v>0.79841435185185183</v>
      </c>
      <c r="Y421" s="46">
        <v>39853</v>
      </c>
      <c r="Z421" s="47">
        <v>0.90862268518518519</v>
      </c>
    </row>
    <row r="422" spans="2:26">
      <c r="B422" s="46">
        <v>39866</v>
      </c>
      <c r="C422" s="47">
        <v>0.47464120370370372</v>
      </c>
      <c r="D422">
        <v>65</v>
      </c>
      <c r="E422" t="s">
        <v>15</v>
      </c>
      <c r="H422" s="46">
        <v>39812</v>
      </c>
      <c r="I422" s="47">
        <v>0.51940972222222215</v>
      </c>
      <c r="J422">
        <v>32</v>
      </c>
      <c r="K422" t="s">
        <v>16</v>
      </c>
      <c r="N422" t="s">
        <v>12</v>
      </c>
      <c r="R422" s="46">
        <v>39821</v>
      </c>
      <c r="S422" s="47">
        <v>0.47152777777777777</v>
      </c>
      <c r="T422" t="s">
        <v>65</v>
      </c>
      <c r="V422" s="46">
        <v>39837</v>
      </c>
      <c r="W422" s="47">
        <v>0.85315972222222225</v>
      </c>
      <c r="Y422" s="46">
        <v>39854</v>
      </c>
      <c r="Z422" s="47">
        <v>0.79136574074074073</v>
      </c>
    </row>
    <row r="423" spans="2:26">
      <c r="B423" s="46">
        <v>39866</v>
      </c>
      <c r="C423" s="47">
        <v>0.48929398148148145</v>
      </c>
      <c r="D423">
        <v>22</v>
      </c>
      <c r="E423" t="s">
        <v>16</v>
      </c>
      <c r="H423" s="46">
        <v>39813</v>
      </c>
      <c r="I423" s="47">
        <v>0.37086805555555552</v>
      </c>
      <c r="J423">
        <v>31</v>
      </c>
      <c r="K423" t="s">
        <v>15</v>
      </c>
      <c r="N423" t="s">
        <v>12</v>
      </c>
      <c r="R423" s="46">
        <v>39821</v>
      </c>
      <c r="S423" s="47">
        <v>0.6875</v>
      </c>
      <c r="T423" t="s">
        <v>65</v>
      </c>
      <c r="V423" s="46">
        <v>39837</v>
      </c>
      <c r="W423" s="47">
        <v>0.8587731481481482</v>
      </c>
      <c r="Y423" s="46">
        <v>39854</v>
      </c>
      <c r="Z423" s="47">
        <v>0.85332175925925924</v>
      </c>
    </row>
    <row r="424" spans="2:26">
      <c r="B424" s="46">
        <v>39866</v>
      </c>
      <c r="C424" s="47">
        <v>0.49025462962962968</v>
      </c>
      <c r="D424">
        <v>31</v>
      </c>
      <c r="E424" t="s">
        <v>16</v>
      </c>
      <c r="H424" s="46">
        <v>39813</v>
      </c>
      <c r="I424" s="47">
        <v>0.46288194444444447</v>
      </c>
      <c r="J424">
        <v>93</v>
      </c>
      <c r="K424" t="s">
        <v>15</v>
      </c>
      <c r="N424" t="s">
        <v>12</v>
      </c>
      <c r="R424" s="46">
        <v>39821</v>
      </c>
      <c r="S424" s="47">
        <v>0.94165509259259261</v>
      </c>
      <c r="T424" t="s">
        <v>65</v>
      </c>
      <c r="V424" s="46">
        <v>39838</v>
      </c>
      <c r="W424" s="47">
        <v>5.3078703703703704E-2</v>
      </c>
      <c r="Y424" s="46">
        <v>39854</v>
      </c>
      <c r="Z424" s="47">
        <v>0.85924768518518524</v>
      </c>
    </row>
    <row r="425" spans="2:26">
      <c r="B425" s="46">
        <v>39867</v>
      </c>
      <c r="C425" s="47">
        <v>0.49262731481481481</v>
      </c>
      <c r="D425">
        <v>43</v>
      </c>
      <c r="E425" t="s">
        <v>15</v>
      </c>
      <c r="H425" s="46">
        <v>39813</v>
      </c>
      <c r="I425" s="47">
        <v>0.4979513888888889</v>
      </c>
      <c r="J425">
        <v>13</v>
      </c>
      <c r="K425" t="s">
        <v>16</v>
      </c>
      <c r="N425" t="s">
        <v>12</v>
      </c>
      <c r="R425" s="46">
        <v>39821</v>
      </c>
      <c r="S425" s="47">
        <v>0.94172453703703696</v>
      </c>
      <c r="T425" t="s">
        <v>65</v>
      </c>
      <c r="V425" s="46">
        <v>39838</v>
      </c>
      <c r="W425" s="47">
        <v>5.31712962962963E-2</v>
      </c>
      <c r="Y425" s="46">
        <v>39854</v>
      </c>
      <c r="Z425" s="47">
        <v>0.86506944444444445</v>
      </c>
    </row>
    <row r="426" spans="2:26">
      <c r="B426" s="46">
        <v>39867</v>
      </c>
      <c r="C426" s="47">
        <v>0.74539351851851843</v>
      </c>
      <c r="D426">
        <v>32</v>
      </c>
      <c r="E426" t="s">
        <v>16</v>
      </c>
      <c r="H426" s="46">
        <v>39813</v>
      </c>
      <c r="I426" s="47">
        <v>0.49841435185185184</v>
      </c>
      <c r="J426">
        <v>124</v>
      </c>
      <c r="K426" t="s">
        <v>15</v>
      </c>
      <c r="N426" t="s">
        <v>12</v>
      </c>
      <c r="R426" s="46">
        <v>39822</v>
      </c>
      <c r="S426" s="47">
        <v>0.1160300925925926</v>
      </c>
      <c r="T426" t="s">
        <v>65</v>
      </c>
      <c r="V426" s="46">
        <v>39838</v>
      </c>
      <c r="W426" s="47">
        <v>0.34209490740740739</v>
      </c>
      <c r="Y426" s="46">
        <v>39854</v>
      </c>
      <c r="Z426" s="47">
        <v>0.87002314814814818</v>
      </c>
    </row>
    <row r="427" spans="2:26">
      <c r="B427" s="46">
        <v>39867</v>
      </c>
      <c r="C427" s="47">
        <v>0.74608796296296298</v>
      </c>
      <c r="D427">
        <v>24</v>
      </c>
      <c r="E427" t="s">
        <v>16</v>
      </c>
      <c r="H427" s="46">
        <v>39813</v>
      </c>
      <c r="I427" s="47">
        <v>0.58190972222222226</v>
      </c>
      <c r="J427">
        <v>24</v>
      </c>
      <c r="K427" t="s">
        <v>16</v>
      </c>
      <c r="N427" t="s">
        <v>12</v>
      </c>
      <c r="R427" s="46">
        <v>39822</v>
      </c>
      <c r="S427" s="47">
        <v>0.11609953703703703</v>
      </c>
      <c r="T427" t="s">
        <v>65</v>
      </c>
      <c r="V427" s="46">
        <v>39838</v>
      </c>
      <c r="W427" s="47">
        <v>0.54842592592592598</v>
      </c>
      <c r="Y427" s="46">
        <v>39854</v>
      </c>
      <c r="Z427" s="47">
        <v>0.87771990740740735</v>
      </c>
    </row>
    <row r="428" spans="2:26">
      <c r="B428" s="46">
        <v>39867</v>
      </c>
      <c r="C428" s="47">
        <v>0.74771990740740746</v>
      </c>
      <c r="D428">
        <v>61</v>
      </c>
      <c r="E428" t="s">
        <v>15</v>
      </c>
      <c r="H428" s="46">
        <v>39813</v>
      </c>
      <c r="I428" s="47">
        <v>0.58232638888888888</v>
      </c>
      <c r="J428">
        <v>16</v>
      </c>
      <c r="K428" t="s">
        <v>16</v>
      </c>
      <c r="N428" t="s">
        <v>12</v>
      </c>
      <c r="R428" s="46">
        <v>39822</v>
      </c>
      <c r="S428" s="47">
        <v>0.11613425925925926</v>
      </c>
      <c r="T428" t="s">
        <v>65</v>
      </c>
      <c r="V428" s="46">
        <v>39838</v>
      </c>
      <c r="W428" s="47">
        <v>0.81829861111111113</v>
      </c>
      <c r="Y428" s="46">
        <v>39855</v>
      </c>
      <c r="Z428" s="47">
        <v>0.19109953703703705</v>
      </c>
    </row>
    <row r="429" spans="2:26">
      <c r="B429" s="46">
        <v>39868</v>
      </c>
      <c r="C429" s="47">
        <v>0.91881944444444441</v>
      </c>
      <c r="D429">
        <v>17</v>
      </c>
      <c r="E429" t="s">
        <v>15</v>
      </c>
      <c r="H429" s="46">
        <v>39813</v>
      </c>
      <c r="I429" s="47">
        <v>0.58270833333333327</v>
      </c>
      <c r="J429">
        <v>31</v>
      </c>
      <c r="K429" t="s">
        <v>16</v>
      </c>
      <c r="N429" t="s">
        <v>12</v>
      </c>
      <c r="R429" s="46">
        <v>39822</v>
      </c>
      <c r="S429" s="47">
        <v>0.22004629629629632</v>
      </c>
      <c r="T429" t="s">
        <v>65</v>
      </c>
      <c r="V429" s="46">
        <v>39838</v>
      </c>
      <c r="W429" s="47">
        <v>0.82094907407407414</v>
      </c>
      <c r="Y429" s="46">
        <v>39855</v>
      </c>
      <c r="Z429" s="47">
        <v>0.25833333333333336</v>
      </c>
    </row>
    <row r="430" spans="2:26">
      <c r="B430" s="46">
        <v>39869</v>
      </c>
      <c r="C430" s="47">
        <v>0.57420138888888894</v>
      </c>
      <c r="D430">
        <v>60</v>
      </c>
      <c r="E430" t="s">
        <v>15</v>
      </c>
      <c r="H430" s="46">
        <v>39813</v>
      </c>
      <c r="I430" s="47">
        <v>0.58329861111111114</v>
      </c>
      <c r="J430">
        <v>11</v>
      </c>
      <c r="K430" t="s">
        <v>16</v>
      </c>
      <c r="N430" t="s">
        <v>12</v>
      </c>
      <c r="R430" s="46">
        <v>39822</v>
      </c>
      <c r="S430" s="47">
        <v>0.26640046296296299</v>
      </c>
      <c r="T430" t="s">
        <v>65</v>
      </c>
      <c r="V430" s="46">
        <v>39839</v>
      </c>
      <c r="W430" s="47">
        <v>7.291666666666667E-4</v>
      </c>
      <c r="Y430" s="46">
        <v>39855</v>
      </c>
      <c r="Z430" s="47">
        <v>0.62349537037037039</v>
      </c>
    </row>
    <row r="431" spans="2:26">
      <c r="B431" s="46">
        <v>39870</v>
      </c>
      <c r="C431" s="47">
        <v>0.28038194444444448</v>
      </c>
      <c r="D431">
        <v>78</v>
      </c>
      <c r="E431" t="s">
        <v>15</v>
      </c>
      <c r="H431" s="46">
        <v>39813</v>
      </c>
      <c r="I431" s="47">
        <v>0.58421296296296299</v>
      </c>
      <c r="J431">
        <v>22</v>
      </c>
      <c r="K431" t="s">
        <v>16</v>
      </c>
      <c r="N431" t="s">
        <v>12</v>
      </c>
      <c r="R431" s="46">
        <v>39822</v>
      </c>
      <c r="S431" s="47">
        <v>0.3392592592592592</v>
      </c>
      <c r="T431" t="s">
        <v>65</v>
      </c>
      <c r="V431" s="46">
        <v>39839</v>
      </c>
      <c r="W431" s="47">
        <v>1.1539351851851851E-2</v>
      </c>
      <c r="Y431" s="46">
        <v>39855</v>
      </c>
      <c r="Z431" s="47">
        <v>0.8190277777777778</v>
      </c>
    </row>
    <row r="432" spans="2:26">
      <c r="B432" s="46">
        <v>39870</v>
      </c>
      <c r="C432" s="47">
        <v>0.54131944444444446</v>
      </c>
      <c r="D432">
        <v>32</v>
      </c>
      <c r="E432" t="s">
        <v>16</v>
      </c>
      <c r="H432" s="46">
        <v>39813</v>
      </c>
      <c r="I432" s="47">
        <v>0.63005787037037042</v>
      </c>
      <c r="J432">
        <v>85</v>
      </c>
      <c r="K432" t="s">
        <v>15</v>
      </c>
      <c r="N432" t="s">
        <v>12</v>
      </c>
      <c r="R432" s="46">
        <v>39822</v>
      </c>
      <c r="S432" s="47">
        <v>0.41219907407407402</v>
      </c>
      <c r="T432" t="s">
        <v>65</v>
      </c>
      <c r="V432" s="46">
        <v>39839</v>
      </c>
      <c r="W432" s="47">
        <v>4.5937499999999999E-2</v>
      </c>
      <c r="Y432" s="46">
        <v>39855</v>
      </c>
      <c r="Z432" s="47">
        <v>0.82756944444444447</v>
      </c>
    </row>
    <row r="433" spans="2:26">
      <c r="B433" s="46">
        <v>39870</v>
      </c>
      <c r="C433" s="47">
        <v>0.54192129629629626</v>
      </c>
      <c r="D433">
        <v>44</v>
      </c>
      <c r="E433" t="s">
        <v>15</v>
      </c>
      <c r="H433" s="46">
        <v>39813</v>
      </c>
      <c r="I433" s="47">
        <v>0.63373842592592589</v>
      </c>
      <c r="J433">
        <v>65</v>
      </c>
      <c r="K433" t="s">
        <v>15</v>
      </c>
      <c r="N433" t="s">
        <v>12</v>
      </c>
      <c r="R433" s="46">
        <v>39822</v>
      </c>
      <c r="S433" s="47">
        <v>0.54472222222222222</v>
      </c>
      <c r="T433" t="s">
        <v>65</v>
      </c>
      <c r="V433" s="46">
        <v>39839</v>
      </c>
      <c r="W433" s="47">
        <v>4.594907407407408E-2</v>
      </c>
      <c r="Y433" s="46">
        <v>39855</v>
      </c>
      <c r="Z433" s="47">
        <v>0.96965277777777781</v>
      </c>
    </row>
    <row r="434" spans="2:26">
      <c r="B434" s="46">
        <v>39870</v>
      </c>
      <c r="C434" s="47">
        <v>0.70370370370370372</v>
      </c>
      <c r="D434">
        <v>72</v>
      </c>
      <c r="E434" t="s">
        <v>15</v>
      </c>
      <c r="H434" s="46">
        <v>39813</v>
      </c>
      <c r="I434" s="47">
        <v>0.70581018518518512</v>
      </c>
      <c r="J434">
        <v>41</v>
      </c>
      <c r="K434" t="s">
        <v>16</v>
      </c>
      <c r="N434" t="s">
        <v>12</v>
      </c>
      <c r="R434" s="46">
        <v>39822</v>
      </c>
      <c r="S434" s="47">
        <v>0.55357638888888883</v>
      </c>
      <c r="T434" t="s">
        <v>65</v>
      </c>
      <c r="V434" s="46">
        <v>39839</v>
      </c>
      <c r="W434" s="47">
        <v>0.74684027777777784</v>
      </c>
      <c r="Y434" s="46">
        <v>39856</v>
      </c>
      <c r="Z434" s="47">
        <v>0.58416666666666661</v>
      </c>
    </row>
    <row r="435" spans="2:26">
      <c r="B435" s="46">
        <v>39870</v>
      </c>
      <c r="C435" s="47">
        <v>0.71734953703703708</v>
      </c>
      <c r="D435">
        <v>187</v>
      </c>
      <c r="E435" t="s">
        <v>15</v>
      </c>
      <c r="H435" s="46">
        <v>39813</v>
      </c>
      <c r="I435" s="47">
        <v>0.70660879629629625</v>
      </c>
      <c r="J435">
        <v>22</v>
      </c>
      <c r="K435" t="s">
        <v>16</v>
      </c>
      <c r="N435" t="s">
        <v>12</v>
      </c>
      <c r="R435" s="46">
        <v>39823</v>
      </c>
      <c r="S435" s="47">
        <v>0.53383101851851855</v>
      </c>
      <c r="T435" t="s">
        <v>65</v>
      </c>
      <c r="V435" s="46">
        <v>39840</v>
      </c>
      <c r="W435" s="47">
        <v>0.37606481481481485</v>
      </c>
      <c r="Y435" s="46">
        <v>39856</v>
      </c>
      <c r="Z435" s="47">
        <v>0.75792824074074072</v>
      </c>
    </row>
    <row r="436" spans="2:26">
      <c r="B436" s="46">
        <v>39870</v>
      </c>
      <c r="C436" s="47">
        <v>0.72189814814814823</v>
      </c>
      <c r="D436" t="s">
        <v>14</v>
      </c>
      <c r="E436" t="s">
        <v>14</v>
      </c>
      <c r="H436" s="46">
        <v>39813</v>
      </c>
      <c r="I436" s="47">
        <v>0.71233796296296292</v>
      </c>
      <c r="J436">
        <v>28</v>
      </c>
      <c r="K436" t="s">
        <v>16</v>
      </c>
      <c r="N436" t="s">
        <v>12</v>
      </c>
      <c r="R436" s="46">
        <v>39823</v>
      </c>
      <c r="S436" s="47">
        <v>0.53395833333333331</v>
      </c>
      <c r="T436" t="s">
        <v>67</v>
      </c>
      <c r="V436" s="46">
        <v>39840</v>
      </c>
      <c r="W436" s="47">
        <v>0.41159722222222223</v>
      </c>
      <c r="Y436" s="46">
        <v>39856</v>
      </c>
      <c r="Z436" s="47">
        <v>0.76422453703703708</v>
      </c>
    </row>
    <row r="437" spans="2:26">
      <c r="B437" s="46">
        <v>39870</v>
      </c>
      <c r="C437" s="47">
        <v>0.89385416666666673</v>
      </c>
      <c r="D437">
        <v>89</v>
      </c>
      <c r="E437" t="s">
        <v>15</v>
      </c>
      <c r="H437" s="46">
        <v>39813</v>
      </c>
      <c r="I437" s="47">
        <v>0.71855324074074067</v>
      </c>
      <c r="J437">
        <v>35</v>
      </c>
      <c r="K437" t="s">
        <v>16</v>
      </c>
      <c r="N437" t="s">
        <v>12</v>
      </c>
      <c r="R437" s="46">
        <v>39823</v>
      </c>
      <c r="S437" s="47">
        <v>0.54999999999999993</v>
      </c>
      <c r="T437" t="s">
        <v>66</v>
      </c>
      <c r="V437" s="46">
        <v>39840</v>
      </c>
      <c r="W437" s="47">
        <v>0.41391203703703705</v>
      </c>
      <c r="Y437" s="46">
        <v>39857</v>
      </c>
      <c r="Z437" s="47">
        <v>0.22260416666666669</v>
      </c>
    </row>
    <row r="438" spans="2:26">
      <c r="B438" s="46">
        <v>39871</v>
      </c>
      <c r="C438" s="47">
        <v>0.28063657407407411</v>
      </c>
      <c r="D438">
        <v>107</v>
      </c>
      <c r="E438" t="s">
        <v>15</v>
      </c>
      <c r="H438" s="46">
        <v>39813</v>
      </c>
      <c r="I438" s="47">
        <v>0.71925925925925915</v>
      </c>
      <c r="J438">
        <v>22</v>
      </c>
      <c r="K438" t="s">
        <v>16</v>
      </c>
      <c r="N438" t="s">
        <v>12</v>
      </c>
      <c r="R438" s="46">
        <v>39823</v>
      </c>
      <c r="S438" s="47">
        <v>0.55346064814814822</v>
      </c>
      <c r="T438" t="s">
        <v>67</v>
      </c>
      <c r="V438" s="46">
        <v>39840</v>
      </c>
      <c r="W438" s="47">
        <v>0.41578703703703707</v>
      </c>
      <c r="Y438" s="46">
        <v>39857</v>
      </c>
      <c r="Z438" s="47">
        <v>0.22920138888888889</v>
      </c>
    </row>
    <row r="439" spans="2:26">
      <c r="B439" s="46">
        <v>39871</v>
      </c>
      <c r="C439" s="47">
        <v>0.71802083333333344</v>
      </c>
      <c r="D439">
        <v>158</v>
      </c>
      <c r="E439" t="s">
        <v>15</v>
      </c>
      <c r="H439" s="46">
        <v>39818</v>
      </c>
      <c r="I439" s="47">
        <v>0.50670138888888883</v>
      </c>
      <c r="J439">
        <v>16</v>
      </c>
      <c r="K439" t="s">
        <v>15</v>
      </c>
      <c r="N439" t="s">
        <v>12</v>
      </c>
      <c r="R439" s="46">
        <v>39823</v>
      </c>
      <c r="S439" s="47">
        <v>0.76075231481481476</v>
      </c>
      <c r="T439" t="s">
        <v>67</v>
      </c>
      <c r="V439" s="46">
        <v>39840</v>
      </c>
      <c r="W439" s="47">
        <v>0.41613425925925923</v>
      </c>
      <c r="Y439" s="46">
        <v>39857</v>
      </c>
      <c r="Z439" s="47">
        <v>0.278287037037037</v>
      </c>
    </row>
    <row r="440" spans="2:26">
      <c r="B440" s="46">
        <v>39872</v>
      </c>
      <c r="C440" s="47">
        <v>0.85302083333333334</v>
      </c>
      <c r="D440">
        <v>5</v>
      </c>
      <c r="E440" t="s">
        <v>16</v>
      </c>
      <c r="H440" s="46">
        <v>39818</v>
      </c>
      <c r="I440" s="47">
        <v>0.50717592592592597</v>
      </c>
      <c r="J440">
        <v>9</v>
      </c>
      <c r="K440" t="s">
        <v>16</v>
      </c>
      <c r="N440" t="s">
        <v>12</v>
      </c>
      <c r="R440" s="46">
        <v>39823</v>
      </c>
      <c r="S440" s="47">
        <v>0.44341435185185185</v>
      </c>
      <c r="T440" t="s">
        <v>65</v>
      </c>
      <c r="V440" s="46">
        <v>39840</v>
      </c>
      <c r="W440" s="47">
        <v>0.44950231481481479</v>
      </c>
      <c r="Y440" s="46">
        <v>39857</v>
      </c>
      <c r="Z440" s="47">
        <v>0.60238425925925931</v>
      </c>
    </row>
    <row r="441" spans="2:26">
      <c r="B441" s="46">
        <v>39872</v>
      </c>
      <c r="C441" s="47">
        <v>0.86078703703703707</v>
      </c>
      <c r="D441">
        <v>1891</v>
      </c>
      <c r="E441" t="s">
        <v>15</v>
      </c>
      <c r="H441" s="46">
        <v>39818</v>
      </c>
      <c r="I441" s="47">
        <v>0.50760416666666663</v>
      </c>
      <c r="J441">
        <v>17</v>
      </c>
      <c r="K441" t="s">
        <v>15</v>
      </c>
      <c r="N441" t="s">
        <v>12</v>
      </c>
      <c r="R441" s="46">
        <v>39824</v>
      </c>
      <c r="S441" s="47">
        <v>2.6041666666666665E-3</v>
      </c>
      <c r="T441" t="s">
        <v>65</v>
      </c>
      <c r="V441" s="46">
        <v>39840</v>
      </c>
      <c r="W441" s="47">
        <v>0.8852430555555556</v>
      </c>
      <c r="Y441" s="46">
        <v>39857</v>
      </c>
      <c r="Z441" s="47">
        <v>0.60768518518518522</v>
      </c>
    </row>
    <row r="442" spans="2:26">
      <c r="B442" s="46">
        <v>39872</v>
      </c>
      <c r="C442" s="47">
        <v>0.25094907407407407</v>
      </c>
      <c r="D442">
        <v>32</v>
      </c>
      <c r="E442" t="s">
        <v>16</v>
      </c>
      <c r="H442" s="46">
        <v>39818</v>
      </c>
      <c r="I442" s="47">
        <v>0.50798611111111114</v>
      </c>
      <c r="J442">
        <v>102</v>
      </c>
      <c r="K442" t="s">
        <v>16</v>
      </c>
      <c r="M442" t="s">
        <v>12</v>
      </c>
      <c r="R442" s="46">
        <v>39824</v>
      </c>
      <c r="S442" s="47">
        <v>0.10394675925925927</v>
      </c>
      <c r="T442" t="s">
        <v>65</v>
      </c>
      <c r="V442" s="46">
        <v>39841</v>
      </c>
      <c r="W442" s="47">
        <v>0.24098379629629629</v>
      </c>
      <c r="Y442" s="46">
        <v>39857</v>
      </c>
      <c r="Z442" s="47">
        <v>0.85406249999999995</v>
      </c>
    </row>
    <row r="443" spans="2:26">
      <c r="B443" s="46">
        <v>39872</v>
      </c>
      <c r="C443" s="47">
        <v>0.26093749999999999</v>
      </c>
      <c r="D443">
        <v>32</v>
      </c>
      <c r="E443" t="s">
        <v>16</v>
      </c>
      <c r="H443" s="46">
        <v>39818</v>
      </c>
      <c r="I443" s="47">
        <v>0.5116666666666666</v>
      </c>
      <c r="J443">
        <v>82</v>
      </c>
      <c r="K443" t="s">
        <v>16</v>
      </c>
      <c r="M443" t="s">
        <v>12</v>
      </c>
      <c r="R443" s="46">
        <v>39824</v>
      </c>
      <c r="S443" s="47">
        <v>0.47212962962962962</v>
      </c>
      <c r="T443" t="s">
        <v>67</v>
      </c>
      <c r="V443" s="46">
        <v>39841</v>
      </c>
      <c r="W443" s="47">
        <v>0.24197916666666666</v>
      </c>
      <c r="Y443" s="46">
        <v>39857</v>
      </c>
      <c r="Z443" s="47">
        <v>0.85518518518518516</v>
      </c>
    </row>
    <row r="444" spans="2:26">
      <c r="B444" s="46">
        <v>39872</v>
      </c>
      <c r="C444" s="47">
        <v>0.26260416666666669</v>
      </c>
      <c r="D444">
        <v>358</v>
      </c>
      <c r="E444" t="s">
        <v>15</v>
      </c>
      <c r="H444" s="46">
        <v>39818</v>
      </c>
      <c r="I444" s="47">
        <v>0.55106481481481484</v>
      </c>
      <c r="J444">
        <v>15</v>
      </c>
      <c r="K444" t="s">
        <v>16</v>
      </c>
      <c r="M444" t="s">
        <v>12</v>
      </c>
      <c r="R444" s="46">
        <v>39824</v>
      </c>
      <c r="S444" s="47">
        <v>0.49856481481481479</v>
      </c>
      <c r="T444" t="s">
        <v>67</v>
      </c>
      <c r="V444" s="46">
        <v>39841</v>
      </c>
      <c r="W444" s="47">
        <v>0.44847222222222222</v>
      </c>
      <c r="Y444" s="46">
        <v>39857</v>
      </c>
      <c r="Z444" s="47">
        <v>0.85834490740740732</v>
      </c>
    </row>
    <row r="445" spans="2:26">
      <c r="B445" s="46">
        <v>39872</v>
      </c>
      <c r="C445" s="47">
        <v>0.36305555555555552</v>
      </c>
      <c r="D445">
        <v>97</v>
      </c>
      <c r="E445" t="s">
        <v>15</v>
      </c>
      <c r="H445" s="46">
        <v>39818</v>
      </c>
      <c r="I445" s="47">
        <v>0.68452546296296291</v>
      </c>
      <c r="J445">
        <v>24</v>
      </c>
      <c r="K445" t="s">
        <v>16</v>
      </c>
      <c r="N445" t="s">
        <v>12</v>
      </c>
      <c r="R445" s="46">
        <v>39824</v>
      </c>
      <c r="S445" s="47">
        <v>0.93064814814814811</v>
      </c>
      <c r="T445" t="s">
        <v>67</v>
      </c>
      <c r="V445" s="46">
        <v>39841</v>
      </c>
      <c r="W445" s="47">
        <v>0.52532407407407411</v>
      </c>
      <c r="Y445" s="46">
        <v>39857</v>
      </c>
      <c r="Z445" s="47">
        <v>0.86081018518518526</v>
      </c>
    </row>
    <row r="446" spans="2:26">
      <c r="B446" s="46">
        <v>39872</v>
      </c>
      <c r="C446" s="47">
        <v>0.36519675925925926</v>
      </c>
      <c r="D446">
        <v>19</v>
      </c>
      <c r="E446" t="s">
        <v>15</v>
      </c>
      <c r="H446" s="46">
        <v>39818</v>
      </c>
      <c r="I446" s="47">
        <v>0.68508101851851855</v>
      </c>
      <c r="J446">
        <v>19</v>
      </c>
      <c r="K446" t="s">
        <v>16</v>
      </c>
      <c r="M446" t="s">
        <v>12</v>
      </c>
      <c r="R446" s="46">
        <v>39824</v>
      </c>
      <c r="S446" s="47">
        <v>0.93086805555555552</v>
      </c>
      <c r="T446" t="s">
        <v>69</v>
      </c>
      <c r="V446" s="46">
        <v>39841</v>
      </c>
      <c r="W446" s="47">
        <v>0.53444444444444439</v>
      </c>
      <c r="Y446" s="46">
        <v>39857</v>
      </c>
      <c r="Z446" s="47">
        <v>0.93949074074074079</v>
      </c>
    </row>
    <row r="447" spans="2:26">
      <c r="B447" s="46">
        <v>39872</v>
      </c>
      <c r="C447" s="47">
        <v>0.3933680555555556</v>
      </c>
      <c r="D447">
        <v>81</v>
      </c>
      <c r="E447" t="s">
        <v>15</v>
      </c>
      <c r="H447" s="46">
        <v>39818</v>
      </c>
      <c r="I447" s="47">
        <v>0.69840277777777782</v>
      </c>
      <c r="J447">
        <v>16</v>
      </c>
      <c r="K447" t="s">
        <v>16</v>
      </c>
      <c r="N447" t="s">
        <v>12</v>
      </c>
      <c r="R447" s="46">
        <v>39825</v>
      </c>
      <c r="S447" s="47">
        <v>8.3935185185185182E-2</v>
      </c>
      <c r="T447" t="s">
        <v>65</v>
      </c>
      <c r="V447" s="46">
        <v>39841</v>
      </c>
      <c r="W447" s="47">
        <v>0.65184027777777775</v>
      </c>
      <c r="Y447" s="46">
        <v>39857</v>
      </c>
      <c r="Z447" s="47">
        <v>0.94153935185185189</v>
      </c>
    </row>
    <row r="448" spans="2:26">
      <c r="B448" s="46">
        <v>39872</v>
      </c>
      <c r="C448" s="47">
        <v>0.42479166666666668</v>
      </c>
      <c r="D448">
        <v>39</v>
      </c>
      <c r="E448" t="s">
        <v>15</v>
      </c>
      <c r="H448" s="46">
        <v>39818</v>
      </c>
      <c r="I448" s="47">
        <v>0.72655092592592585</v>
      </c>
      <c r="J448">
        <v>14</v>
      </c>
      <c r="K448" t="s">
        <v>15</v>
      </c>
      <c r="N448" t="s">
        <v>12</v>
      </c>
      <c r="R448" s="46">
        <v>39825</v>
      </c>
      <c r="S448" s="47">
        <v>0.27989583333333334</v>
      </c>
      <c r="T448" t="s">
        <v>65</v>
      </c>
      <c r="V448" s="46">
        <v>39841</v>
      </c>
      <c r="W448" s="47">
        <v>0.69193287037037043</v>
      </c>
      <c r="Y448" s="46">
        <v>39859</v>
      </c>
      <c r="Z448" s="47">
        <v>2.6435185185185187E-2</v>
      </c>
    </row>
    <row r="449" spans="2:26">
      <c r="B449" s="46">
        <v>39872</v>
      </c>
      <c r="C449" s="47">
        <v>0.55093749999999997</v>
      </c>
      <c r="D449">
        <v>77</v>
      </c>
      <c r="E449" t="s">
        <v>15</v>
      </c>
      <c r="H449" s="46">
        <v>39819</v>
      </c>
      <c r="I449" s="47">
        <v>0.29600694444444448</v>
      </c>
      <c r="J449">
        <v>15</v>
      </c>
      <c r="K449" t="s">
        <v>16</v>
      </c>
      <c r="M449" t="s">
        <v>12</v>
      </c>
      <c r="R449" s="46">
        <v>39825</v>
      </c>
      <c r="S449" s="47">
        <v>0.51090277777777782</v>
      </c>
      <c r="T449" t="s">
        <v>71</v>
      </c>
      <c r="V449" s="46">
        <v>39841</v>
      </c>
      <c r="W449" s="47">
        <v>0.70567129629629621</v>
      </c>
      <c r="Y449" s="46">
        <v>39859</v>
      </c>
      <c r="Z449" s="47">
        <v>0.50547453703703704</v>
      </c>
    </row>
    <row r="450" spans="2:26">
      <c r="B450" s="46">
        <v>39872</v>
      </c>
      <c r="C450" s="47">
        <v>0.55533564814814818</v>
      </c>
      <c r="D450">
        <v>225</v>
      </c>
      <c r="E450" t="s">
        <v>15</v>
      </c>
      <c r="H450" s="46">
        <v>39819</v>
      </c>
      <c r="I450" s="47">
        <v>0.67898148148148152</v>
      </c>
      <c r="J450">
        <v>13</v>
      </c>
      <c r="K450" t="s">
        <v>16</v>
      </c>
      <c r="N450" t="s">
        <v>12</v>
      </c>
      <c r="R450" s="46">
        <v>39825</v>
      </c>
      <c r="S450" s="47">
        <v>0.61789351851851848</v>
      </c>
      <c r="T450" t="s">
        <v>73</v>
      </c>
      <c r="V450" s="46">
        <v>39841</v>
      </c>
      <c r="W450" s="47">
        <v>0.71431712962962957</v>
      </c>
      <c r="Y450" s="46">
        <v>39859</v>
      </c>
      <c r="Z450" s="47">
        <v>0.54967592592592596</v>
      </c>
    </row>
    <row r="451" spans="2:26">
      <c r="B451" s="46">
        <v>39872</v>
      </c>
      <c r="C451" s="47">
        <v>0.56062500000000004</v>
      </c>
      <c r="D451">
        <v>34</v>
      </c>
      <c r="E451" t="s">
        <v>15</v>
      </c>
      <c r="H451" s="46">
        <v>39819</v>
      </c>
      <c r="I451" s="47">
        <v>0.67956018518518524</v>
      </c>
      <c r="J451">
        <v>12</v>
      </c>
      <c r="K451" t="s">
        <v>16</v>
      </c>
      <c r="N451" t="s">
        <v>12</v>
      </c>
      <c r="R451" s="46">
        <v>39825</v>
      </c>
      <c r="S451" s="47">
        <v>0.61790509259259252</v>
      </c>
      <c r="T451" t="s">
        <v>73</v>
      </c>
      <c r="V451" s="46">
        <v>39841</v>
      </c>
      <c r="W451" s="47">
        <v>0.73748842592592589</v>
      </c>
      <c r="Y451" s="46">
        <v>39859</v>
      </c>
      <c r="Z451" s="47">
        <v>0.74914351851851846</v>
      </c>
    </row>
    <row r="452" spans="2:26">
      <c r="B452" s="46">
        <v>39872</v>
      </c>
      <c r="C452" s="47">
        <v>0.60174768518518518</v>
      </c>
      <c r="D452">
        <v>139</v>
      </c>
      <c r="E452" t="s">
        <v>15</v>
      </c>
      <c r="H452" s="46">
        <v>39819</v>
      </c>
      <c r="I452" s="47">
        <v>0.68012731481481481</v>
      </c>
      <c r="J452">
        <v>16</v>
      </c>
      <c r="K452" t="s">
        <v>16</v>
      </c>
      <c r="N452" t="s">
        <v>12</v>
      </c>
      <c r="R452" s="46">
        <v>39825</v>
      </c>
      <c r="S452" s="47">
        <v>0.65194444444444444</v>
      </c>
      <c r="T452" t="s">
        <v>73</v>
      </c>
      <c r="V452" s="46">
        <v>39841</v>
      </c>
      <c r="W452" s="47">
        <v>0.73813657407407407</v>
      </c>
      <c r="Y452" s="46">
        <v>39860</v>
      </c>
      <c r="Z452" s="47">
        <v>0.44254629629629627</v>
      </c>
    </row>
    <row r="453" spans="2:26">
      <c r="B453" s="46">
        <v>39872</v>
      </c>
      <c r="C453" s="47">
        <v>0.6133333333333334</v>
      </c>
      <c r="D453">
        <v>86</v>
      </c>
      <c r="E453" t="s">
        <v>15</v>
      </c>
      <c r="H453" s="46">
        <v>39819</v>
      </c>
      <c r="I453" s="47">
        <v>0.68130787037037033</v>
      </c>
      <c r="J453">
        <v>22</v>
      </c>
      <c r="K453" t="s">
        <v>15</v>
      </c>
      <c r="N453" t="s">
        <v>12</v>
      </c>
      <c r="R453" s="46">
        <v>39825</v>
      </c>
      <c r="S453" s="47">
        <v>0.65195601851851859</v>
      </c>
      <c r="T453" t="s">
        <v>73</v>
      </c>
      <c r="V453" s="46">
        <v>39841</v>
      </c>
      <c r="W453" s="47">
        <v>0.8203125</v>
      </c>
      <c r="Y453" s="46">
        <v>39860</v>
      </c>
      <c r="Z453" s="47">
        <v>0.55664351851851845</v>
      </c>
    </row>
    <row r="454" spans="2:26">
      <c r="B454" s="46">
        <v>39872</v>
      </c>
      <c r="C454" s="47">
        <v>0.64670138888888895</v>
      </c>
      <c r="D454">
        <v>54</v>
      </c>
      <c r="E454" t="s">
        <v>15</v>
      </c>
      <c r="H454" s="46">
        <v>39819</v>
      </c>
      <c r="I454" s="47">
        <v>0.61428240740740747</v>
      </c>
      <c r="J454">
        <v>26</v>
      </c>
      <c r="K454" t="s">
        <v>16</v>
      </c>
      <c r="N454" t="s">
        <v>12</v>
      </c>
      <c r="R454" s="46">
        <v>39825</v>
      </c>
      <c r="S454" s="47">
        <v>0.65418981481481475</v>
      </c>
      <c r="T454" t="s">
        <v>73</v>
      </c>
      <c r="V454" s="46">
        <v>39841</v>
      </c>
      <c r="W454" s="47">
        <v>0.87290509259259252</v>
      </c>
      <c r="Y454" s="46">
        <v>39861</v>
      </c>
      <c r="Z454" s="47">
        <v>0.25274305555555554</v>
      </c>
    </row>
    <row r="455" spans="2:26">
      <c r="B455" s="46">
        <v>39872</v>
      </c>
      <c r="C455" s="47">
        <v>0.6818749999999999</v>
      </c>
      <c r="D455">
        <v>31</v>
      </c>
      <c r="E455" t="s">
        <v>15</v>
      </c>
      <c r="H455" s="46">
        <v>39819</v>
      </c>
      <c r="I455" s="47">
        <v>0.66612268518518525</v>
      </c>
      <c r="J455" t="s">
        <v>14</v>
      </c>
      <c r="K455" t="s">
        <v>14</v>
      </c>
      <c r="N455" t="s">
        <v>12</v>
      </c>
      <c r="R455" s="46">
        <v>39825</v>
      </c>
      <c r="S455" s="47">
        <v>0.6542013888888889</v>
      </c>
      <c r="T455" t="s">
        <v>73</v>
      </c>
      <c r="V455" s="46">
        <v>39842</v>
      </c>
      <c r="W455" s="47">
        <v>9.9351851851851858E-2</v>
      </c>
      <c r="Y455" s="46">
        <v>39861</v>
      </c>
      <c r="Z455" s="47">
        <v>0.28589120370370369</v>
      </c>
    </row>
    <row r="456" spans="2:26">
      <c r="B456" s="46">
        <v>39872</v>
      </c>
      <c r="C456" s="47">
        <v>0.73170138888888892</v>
      </c>
      <c r="D456">
        <v>87</v>
      </c>
      <c r="E456" t="s">
        <v>15</v>
      </c>
      <c r="H456" s="46">
        <v>39820</v>
      </c>
      <c r="I456" s="47">
        <v>0.3260763888888889</v>
      </c>
      <c r="J456">
        <v>25</v>
      </c>
      <c r="K456" t="s">
        <v>16</v>
      </c>
      <c r="M456" t="s">
        <v>12</v>
      </c>
      <c r="R456" s="46">
        <v>39825</v>
      </c>
      <c r="S456" s="47">
        <v>0.8087037037037037</v>
      </c>
      <c r="T456" t="s">
        <v>73</v>
      </c>
      <c r="V456" s="46">
        <v>39842</v>
      </c>
      <c r="W456" s="47">
        <v>0.3691550925925926</v>
      </c>
      <c r="Y456" s="46">
        <v>39861</v>
      </c>
      <c r="Z456" s="47">
        <v>0.29306712962962961</v>
      </c>
    </row>
    <row r="457" spans="2:26">
      <c r="B457" s="46">
        <v>39872</v>
      </c>
      <c r="C457" s="47">
        <v>0.84121527777777771</v>
      </c>
      <c r="D457">
        <v>192</v>
      </c>
      <c r="E457" t="s">
        <v>15</v>
      </c>
      <c r="H457" s="46">
        <v>39820</v>
      </c>
      <c r="I457" s="47">
        <v>0.32756944444444441</v>
      </c>
      <c r="J457">
        <v>17</v>
      </c>
      <c r="K457" t="s">
        <v>16</v>
      </c>
      <c r="N457" t="s">
        <v>12</v>
      </c>
      <c r="R457" s="46">
        <v>39825</v>
      </c>
      <c r="S457" s="47">
        <v>0.80871527777777785</v>
      </c>
      <c r="T457" t="s">
        <v>73</v>
      </c>
      <c r="V457" s="46">
        <v>39842</v>
      </c>
      <c r="W457" s="47">
        <v>0.38525462962962959</v>
      </c>
      <c r="Y457" s="46">
        <v>39862</v>
      </c>
      <c r="Z457" s="47">
        <v>0.24259259259259258</v>
      </c>
    </row>
    <row r="458" spans="2:26">
      <c r="B458" s="46">
        <v>39872</v>
      </c>
      <c r="C458" s="47">
        <v>0.84672453703703709</v>
      </c>
      <c r="D458" t="s">
        <v>14</v>
      </c>
      <c r="E458" t="s">
        <v>14</v>
      </c>
      <c r="H458" s="46">
        <v>39820</v>
      </c>
      <c r="I458" s="47">
        <v>0.53097222222222229</v>
      </c>
      <c r="J458">
        <v>26</v>
      </c>
      <c r="K458" t="s">
        <v>16</v>
      </c>
      <c r="N458" t="s">
        <v>12</v>
      </c>
      <c r="R458" s="46">
        <v>39825</v>
      </c>
      <c r="S458" s="47">
        <v>0.80887731481481484</v>
      </c>
      <c r="T458" t="s">
        <v>73</v>
      </c>
      <c r="V458" s="46">
        <v>39842</v>
      </c>
      <c r="W458" s="47">
        <v>0.43606481481481479</v>
      </c>
      <c r="Y458" s="46">
        <v>39862</v>
      </c>
      <c r="Z458" s="47">
        <v>0.24767361111111111</v>
      </c>
    </row>
    <row r="459" spans="2:26">
      <c r="B459" s="46">
        <v>39873</v>
      </c>
      <c r="C459" s="47">
        <v>0.36219907407407409</v>
      </c>
      <c r="D459">
        <v>1042</v>
      </c>
      <c r="E459" t="s">
        <v>15</v>
      </c>
      <c r="H459" s="46">
        <v>39820</v>
      </c>
      <c r="I459" s="47">
        <v>0.53236111111111117</v>
      </c>
      <c r="J459">
        <v>26</v>
      </c>
      <c r="K459" t="s">
        <v>16</v>
      </c>
      <c r="N459" t="s">
        <v>12</v>
      </c>
      <c r="R459" s="46">
        <v>39825</v>
      </c>
      <c r="S459" s="47">
        <v>0.80888888888888888</v>
      </c>
      <c r="T459" t="s">
        <v>73</v>
      </c>
      <c r="V459" s="46">
        <v>39842</v>
      </c>
      <c r="W459" s="47">
        <v>0.6746875</v>
      </c>
      <c r="Y459" s="46">
        <v>39862</v>
      </c>
      <c r="Z459" s="47">
        <v>0.46023148148148146</v>
      </c>
    </row>
    <row r="460" spans="2:26">
      <c r="B460" s="46">
        <v>39873</v>
      </c>
      <c r="C460" s="47">
        <v>0.37567129629629631</v>
      </c>
      <c r="D460">
        <v>32</v>
      </c>
      <c r="E460" t="s">
        <v>16</v>
      </c>
      <c r="H460" s="46">
        <v>39820</v>
      </c>
      <c r="I460" s="47">
        <v>0.73831018518518521</v>
      </c>
      <c r="J460">
        <v>20</v>
      </c>
      <c r="K460" t="s">
        <v>16</v>
      </c>
      <c r="N460" t="s">
        <v>12</v>
      </c>
      <c r="R460" s="46">
        <v>39825</v>
      </c>
      <c r="S460" s="47">
        <v>0.80929398148148157</v>
      </c>
      <c r="T460" t="s">
        <v>73</v>
      </c>
      <c r="V460" s="46">
        <v>39842</v>
      </c>
      <c r="W460" s="47">
        <v>0.679224537037037</v>
      </c>
      <c r="Y460" s="46">
        <v>39862</v>
      </c>
      <c r="Z460" s="47">
        <v>0.4774768518518519</v>
      </c>
    </row>
    <row r="461" spans="2:26">
      <c r="B461" s="46">
        <v>39873</v>
      </c>
      <c r="C461" s="47">
        <v>0.37685185185185183</v>
      </c>
      <c r="D461">
        <v>31</v>
      </c>
      <c r="E461" t="s">
        <v>16</v>
      </c>
      <c r="H461" s="46">
        <v>39820</v>
      </c>
      <c r="I461" s="47">
        <v>0.87900462962962955</v>
      </c>
      <c r="J461">
        <v>24</v>
      </c>
      <c r="K461" t="s">
        <v>15</v>
      </c>
      <c r="N461" t="s">
        <v>12</v>
      </c>
      <c r="R461" s="46">
        <v>39825</v>
      </c>
      <c r="S461" s="47">
        <v>0.8093055555555555</v>
      </c>
      <c r="T461" t="s">
        <v>73</v>
      </c>
      <c r="V461" s="46">
        <v>39842</v>
      </c>
      <c r="W461" s="47">
        <v>0.7556018518518518</v>
      </c>
      <c r="Y461" s="46">
        <v>39862</v>
      </c>
      <c r="Z461" s="47">
        <v>0.49635416666666665</v>
      </c>
    </row>
    <row r="462" spans="2:26">
      <c r="B462" s="46">
        <v>39873</v>
      </c>
      <c r="C462" s="47">
        <v>0.38133101851851853</v>
      </c>
      <c r="D462">
        <v>31</v>
      </c>
      <c r="E462" t="s">
        <v>16</v>
      </c>
      <c r="H462" s="46">
        <v>39820</v>
      </c>
      <c r="I462" s="47">
        <v>0.8803819444444444</v>
      </c>
      <c r="J462">
        <v>18</v>
      </c>
      <c r="K462" t="s">
        <v>16</v>
      </c>
      <c r="N462" t="s">
        <v>12</v>
      </c>
      <c r="R462" s="46">
        <v>39825</v>
      </c>
      <c r="S462" s="47">
        <v>0.80937500000000007</v>
      </c>
      <c r="T462" t="s">
        <v>73</v>
      </c>
      <c r="V462" s="46">
        <v>39842</v>
      </c>
      <c r="W462" s="47">
        <v>0.7568287037037037</v>
      </c>
      <c r="Y462" s="46">
        <v>39862</v>
      </c>
      <c r="Z462" s="47">
        <v>0.58736111111111111</v>
      </c>
    </row>
    <row r="463" spans="2:26">
      <c r="B463" s="46">
        <v>39873</v>
      </c>
      <c r="C463" s="47">
        <v>0.38848379629629631</v>
      </c>
      <c r="D463" t="s">
        <v>14</v>
      </c>
      <c r="E463" t="s">
        <v>14</v>
      </c>
      <c r="H463" s="46">
        <v>39820</v>
      </c>
      <c r="I463" s="47">
        <v>0.88093749999999993</v>
      </c>
      <c r="J463">
        <v>11</v>
      </c>
      <c r="K463" t="s">
        <v>16</v>
      </c>
      <c r="N463" t="s">
        <v>12</v>
      </c>
      <c r="R463" s="46">
        <v>39825</v>
      </c>
      <c r="S463" s="47">
        <v>0.80938657407407411</v>
      </c>
      <c r="T463" t="s">
        <v>73</v>
      </c>
      <c r="V463" s="46">
        <v>39843</v>
      </c>
      <c r="W463" s="47">
        <v>0.35119212962962965</v>
      </c>
      <c r="Y463" s="46">
        <v>39862</v>
      </c>
      <c r="Z463" s="47">
        <v>0.61331018518518521</v>
      </c>
    </row>
    <row r="464" spans="2:26">
      <c r="B464" s="46">
        <v>39874</v>
      </c>
      <c r="C464" s="47">
        <v>0.71675925925925921</v>
      </c>
      <c r="D464">
        <v>69</v>
      </c>
      <c r="E464" t="s">
        <v>15</v>
      </c>
      <c r="H464" s="46">
        <v>39820</v>
      </c>
      <c r="I464" s="47">
        <v>0.88194444444444453</v>
      </c>
      <c r="J464">
        <v>23</v>
      </c>
      <c r="K464" t="s">
        <v>16</v>
      </c>
      <c r="M464" t="s">
        <v>12</v>
      </c>
      <c r="R464" s="46">
        <v>39825</v>
      </c>
      <c r="S464" s="47">
        <v>0.80971064814814808</v>
      </c>
      <c r="T464" t="s">
        <v>73</v>
      </c>
      <c r="V464" s="46">
        <v>39843</v>
      </c>
      <c r="W464" s="47">
        <v>0.36357638888888894</v>
      </c>
      <c r="Y464" s="46">
        <v>39862</v>
      </c>
      <c r="Z464" s="47">
        <v>0.62134259259259261</v>
      </c>
    </row>
    <row r="465" spans="2:26">
      <c r="B465" s="46">
        <v>39874</v>
      </c>
      <c r="C465" s="47">
        <v>0.80803240740740734</v>
      </c>
      <c r="D465">
        <v>186</v>
      </c>
      <c r="E465" t="s">
        <v>15</v>
      </c>
      <c r="H465" s="46">
        <v>39821</v>
      </c>
      <c r="I465" s="47">
        <v>0.72444444444444445</v>
      </c>
      <c r="J465">
        <v>26</v>
      </c>
      <c r="K465" t="s">
        <v>16</v>
      </c>
      <c r="M465" t="s">
        <v>12</v>
      </c>
      <c r="R465" s="46">
        <v>39825</v>
      </c>
      <c r="S465" s="47">
        <v>0.80972222222222223</v>
      </c>
      <c r="T465" t="s">
        <v>73</v>
      </c>
      <c r="V465" s="46">
        <v>39843</v>
      </c>
      <c r="W465" s="47">
        <v>0.37943287037037038</v>
      </c>
      <c r="Y465" s="46">
        <v>39863</v>
      </c>
      <c r="Z465" s="47">
        <v>0.30576388888888889</v>
      </c>
    </row>
    <row r="466" spans="2:26">
      <c r="B466" s="46">
        <v>39874</v>
      </c>
      <c r="C466" s="47">
        <v>0.89598379629629632</v>
      </c>
      <c r="D466">
        <v>38</v>
      </c>
      <c r="E466" t="s">
        <v>15</v>
      </c>
      <c r="H466" s="46">
        <v>39821</v>
      </c>
      <c r="I466" s="47">
        <v>0.94026620370370362</v>
      </c>
      <c r="J466">
        <v>12</v>
      </c>
      <c r="K466" t="s">
        <v>16</v>
      </c>
      <c r="N466" t="s">
        <v>12</v>
      </c>
      <c r="R466" s="46">
        <v>39825</v>
      </c>
      <c r="S466" s="47">
        <v>0.8106712962962962</v>
      </c>
      <c r="T466" t="s">
        <v>73</v>
      </c>
      <c r="V466" s="46">
        <v>39843</v>
      </c>
      <c r="W466" s="47">
        <v>0.39202546296296298</v>
      </c>
      <c r="Y466" s="46">
        <v>39863</v>
      </c>
      <c r="Z466" s="47">
        <v>0.34900462962962964</v>
      </c>
    </row>
    <row r="467" spans="2:26">
      <c r="B467" s="46">
        <v>39874</v>
      </c>
      <c r="C467" s="47">
        <v>0.90901620370370362</v>
      </c>
      <c r="D467">
        <v>77</v>
      </c>
      <c r="E467" t="s">
        <v>15</v>
      </c>
      <c r="H467" s="46">
        <v>39821</v>
      </c>
      <c r="I467" s="47">
        <v>0.94082175925925926</v>
      </c>
      <c r="J467">
        <v>16</v>
      </c>
      <c r="K467" t="s">
        <v>16</v>
      </c>
      <c r="M467" t="s">
        <v>12</v>
      </c>
      <c r="R467" s="46">
        <v>39825</v>
      </c>
      <c r="S467" s="47">
        <v>0.81068287037037035</v>
      </c>
      <c r="T467" t="s">
        <v>73</v>
      </c>
      <c r="V467" s="46">
        <v>39843</v>
      </c>
      <c r="W467" s="47">
        <v>0.41556712962962966</v>
      </c>
      <c r="Y467" s="46">
        <v>39863</v>
      </c>
      <c r="Z467" s="47">
        <v>0.49063657407407407</v>
      </c>
    </row>
    <row r="468" spans="2:26">
      <c r="B468" s="46">
        <v>39875</v>
      </c>
      <c r="C468" s="47">
        <v>0.27875</v>
      </c>
      <c r="D468">
        <v>56</v>
      </c>
      <c r="E468" t="s">
        <v>15</v>
      </c>
      <c r="H468" s="46">
        <v>39821</v>
      </c>
      <c r="I468" s="47">
        <v>0.9412962962962963</v>
      </c>
      <c r="J468">
        <v>23</v>
      </c>
      <c r="K468" t="s">
        <v>16</v>
      </c>
      <c r="N468" t="s">
        <v>12</v>
      </c>
      <c r="R468" s="46">
        <v>39825</v>
      </c>
      <c r="S468" s="47">
        <v>0.85101851851851851</v>
      </c>
      <c r="T468" t="s">
        <v>67</v>
      </c>
      <c r="V468" s="46">
        <v>39843</v>
      </c>
      <c r="W468" s="47">
        <v>0.41561342592592593</v>
      </c>
      <c r="Y468" s="46">
        <v>39863</v>
      </c>
      <c r="Z468" s="47">
        <v>0.50719907407407405</v>
      </c>
    </row>
    <row r="469" spans="2:26">
      <c r="B469" s="46">
        <v>39875</v>
      </c>
      <c r="C469" s="47">
        <v>0.31006944444444445</v>
      </c>
      <c r="D469">
        <v>182</v>
      </c>
      <c r="E469" t="s">
        <v>16</v>
      </c>
      <c r="H469" s="46">
        <v>39822</v>
      </c>
      <c r="I469" s="47">
        <v>0.73819444444444438</v>
      </c>
      <c r="J469">
        <v>18</v>
      </c>
      <c r="K469" t="s">
        <v>16</v>
      </c>
      <c r="N469" t="s">
        <v>12</v>
      </c>
      <c r="R469" s="46">
        <v>39825</v>
      </c>
      <c r="S469" s="47">
        <v>0.90222222222222215</v>
      </c>
      <c r="T469" t="s">
        <v>73</v>
      </c>
      <c r="V469" s="46">
        <v>39844</v>
      </c>
      <c r="W469" s="47">
        <v>5.5462962962962964E-2</v>
      </c>
      <c r="Y469" s="46">
        <v>39863</v>
      </c>
      <c r="Z469" s="47">
        <v>0.74799768518518517</v>
      </c>
    </row>
    <row r="470" spans="2:26">
      <c r="B470" s="46">
        <v>39875</v>
      </c>
      <c r="C470" s="47">
        <v>0.8810069444444445</v>
      </c>
      <c r="D470">
        <v>32</v>
      </c>
      <c r="E470" t="s">
        <v>16</v>
      </c>
      <c r="H470" s="46">
        <v>39822</v>
      </c>
      <c r="I470" s="47">
        <v>0.73866898148148152</v>
      </c>
      <c r="J470">
        <v>24</v>
      </c>
      <c r="K470" t="s">
        <v>15</v>
      </c>
      <c r="N470" t="s">
        <v>12</v>
      </c>
      <c r="R470" s="46">
        <v>39825</v>
      </c>
      <c r="S470" s="47">
        <v>0.90224537037037045</v>
      </c>
      <c r="T470" t="s">
        <v>73</v>
      </c>
      <c r="V470" s="46">
        <v>39844</v>
      </c>
      <c r="W470" s="47">
        <v>8.6319444444444449E-2</v>
      </c>
      <c r="Y470" s="46">
        <v>39863</v>
      </c>
      <c r="Z470" s="47">
        <v>0.75079861111111112</v>
      </c>
    </row>
    <row r="471" spans="2:26">
      <c r="B471" s="46">
        <v>39876</v>
      </c>
      <c r="C471" s="47">
        <v>0.27820601851851851</v>
      </c>
      <c r="D471">
        <v>9</v>
      </c>
      <c r="E471" t="s">
        <v>16</v>
      </c>
      <c r="H471" s="46">
        <v>39822</v>
      </c>
      <c r="I471" s="47">
        <v>0.74361111111111111</v>
      </c>
      <c r="J471">
        <v>22</v>
      </c>
      <c r="K471" t="s">
        <v>16</v>
      </c>
      <c r="N471" t="s">
        <v>12</v>
      </c>
      <c r="R471" s="46">
        <v>39825</v>
      </c>
      <c r="S471" s="47">
        <v>0.97155092592592596</v>
      </c>
      <c r="T471" t="s">
        <v>73</v>
      </c>
      <c r="V471" s="46">
        <v>39844</v>
      </c>
      <c r="W471" s="47">
        <v>8.744212962962962E-2</v>
      </c>
      <c r="Y471" s="46">
        <v>39864</v>
      </c>
      <c r="Z471" s="47">
        <v>0.27660879629629631</v>
      </c>
    </row>
    <row r="472" spans="2:26">
      <c r="B472" s="46">
        <v>39876</v>
      </c>
      <c r="C472" s="47">
        <v>0.27885416666666668</v>
      </c>
      <c r="D472">
        <v>109</v>
      </c>
      <c r="E472" t="s">
        <v>15</v>
      </c>
      <c r="H472" s="46">
        <v>39822</v>
      </c>
      <c r="I472" s="47">
        <v>0.74392361111111116</v>
      </c>
      <c r="J472">
        <v>7</v>
      </c>
      <c r="K472" t="s">
        <v>16</v>
      </c>
      <c r="M472" t="s">
        <v>12</v>
      </c>
      <c r="R472" s="46">
        <v>39825</v>
      </c>
      <c r="S472" s="47">
        <v>0.9715625</v>
      </c>
      <c r="T472" t="s">
        <v>73</v>
      </c>
      <c r="V472" s="46">
        <v>39845</v>
      </c>
      <c r="W472" s="47">
        <v>0.90452546296296299</v>
      </c>
      <c r="Y472" s="46">
        <v>39864</v>
      </c>
      <c r="Z472" s="47">
        <v>0.98074074074074069</v>
      </c>
    </row>
    <row r="473" spans="2:26">
      <c r="B473" s="46">
        <v>39876</v>
      </c>
      <c r="C473" s="47">
        <v>0.73732638888888891</v>
      </c>
      <c r="D473">
        <v>76</v>
      </c>
      <c r="E473" t="s">
        <v>15</v>
      </c>
      <c r="H473" s="46">
        <v>39822</v>
      </c>
      <c r="I473" s="47">
        <v>0.79429398148148145</v>
      </c>
      <c r="J473">
        <v>35</v>
      </c>
      <c r="K473" t="s">
        <v>16</v>
      </c>
      <c r="N473" t="s">
        <v>12</v>
      </c>
      <c r="R473" s="46">
        <v>39826</v>
      </c>
      <c r="S473" s="47">
        <v>0.60008101851851847</v>
      </c>
      <c r="T473" t="s">
        <v>73</v>
      </c>
      <c r="V473" s="46">
        <v>39845</v>
      </c>
      <c r="W473" s="47">
        <v>0.908136574074074</v>
      </c>
      <c r="Y473" s="46">
        <v>39865</v>
      </c>
      <c r="Z473" s="47">
        <v>0.14321759259259259</v>
      </c>
    </row>
    <row r="474" spans="2:26">
      <c r="B474" s="46">
        <v>39876</v>
      </c>
      <c r="C474" s="47">
        <v>0.88289351851851849</v>
      </c>
      <c r="D474">
        <v>33</v>
      </c>
      <c r="E474" t="s">
        <v>16</v>
      </c>
      <c r="H474" s="46">
        <v>39822</v>
      </c>
      <c r="I474" s="47">
        <v>0.94195601851851851</v>
      </c>
      <c r="J474">
        <v>8</v>
      </c>
      <c r="K474" t="s">
        <v>16</v>
      </c>
      <c r="M474" t="s">
        <v>12</v>
      </c>
      <c r="R474" s="46">
        <v>39826</v>
      </c>
      <c r="S474" s="47">
        <v>0.60009259259259262</v>
      </c>
      <c r="T474" t="s">
        <v>73</v>
      </c>
      <c r="V474" s="46">
        <v>39845</v>
      </c>
      <c r="W474" s="47">
        <v>2.3761574074074074E-2</v>
      </c>
      <c r="Y474" s="46">
        <v>39865</v>
      </c>
      <c r="Z474" s="47">
        <v>0.15537037037037038</v>
      </c>
    </row>
    <row r="475" spans="2:26">
      <c r="B475" s="46">
        <v>39876</v>
      </c>
      <c r="C475" s="47">
        <v>0.88458333333333339</v>
      </c>
      <c r="D475">
        <v>30</v>
      </c>
      <c r="E475" t="s">
        <v>16</v>
      </c>
      <c r="H475" s="46">
        <v>39822</v>
      </c>
      <c r="I475" s="47">
        <v>0.43884259259259256</v>
      </c>
      <c r="J475">
        <v>24</v>
      </c>
      <c r="K475" t="s">
        <v>16</v>
      </c>
      <c r="N475" t="s">
        <v>12</v>
      </c>
      <c r="R475" s="46">
        <v>39826</v>
      </c>
      <c r="S475" s="47">
        <v>0.60077546296296302</v>
      </c>
      <c r="T475" t="s">
        <v>73</v>
      </c>
      <c r="V475" s="46">
        <v>39846</v>
      </c>
      <c r="W475" s="47">
        <v>8.2858796296296292E-2</v>
      </c>
      <c r="Y475" s="46">
        <v>39865</v>
      </c>
      <c r="Z475" s="47">
        <v>0.42045138888888894</v>
      </c>
    </row>
    <row r="476" spans="2:26">
      <c r="B476" s="46">
        <v>39876</v>
      </c>
      <c r="C476" s="47">
        <v>0.90670138888888896</v>
      </c>
      <c r="D476">
        <v>33</v>
      </c>
      <c r="E476" t="s">
        <v>16</v>
      </c>
      <c r="H476" s="46">
        <v>39822</v>
      </c>
      <c r="I476" s="47">
        <v>0.55391203703703706</v>
      </c>
      <c r="J476">
        <v>17</v>
      </c>
      <c r="K476" t="s">
        <v>16</v>
      </c>
      <c r="N476" t="s">
        <v>12</v>
      </c>
      <c r="R476" s="46">
        <v>39826</v>
      </c>
      <c r="S476" s="47">
        <v>0.60078703703703706</v>
      </c>
      <c r="T476" t="s">
        <v>73</v>
      </c>
      <c r="V476" s="46">
        <v>39846</v>
      </c>
      <c r="W476" s="47">
        <v>0.14974537037037036</v>
      </c>
      <c r="Y476" s="46">
        <v>39865</v>
      </c>
      <c r="Z476" s="47">
        <v>0.42321759259259256</v>
      </c>
    </row>
    <row r="477" spans="2:26">
      <c r="B477" s="46">
        <v>39876</v>
      </c>
      <c r="C477" s="47">
        <v>0.91694444444444445</v>
      </c>
      <c r="D477">
        <v>29</v>
      </c>
      <c r="E477" t="s">
        <v>16</v>
      </c>
      <c r="H477" s="46">
        <v>39822</v>
      </c>
      <c r="I477" s="47">
        <v>0.55440972222222229</v>
      </c>
      <c r="J477">
        <v>18</v>
      </c>
      <c r="K477" t="s">
        <v>16</v>
      </c>
      <c r="N477" t="s">
        <v>12</v>
      </c>
      <c r="R477" s="46">
        <v>39826</v>
      </c>
      <c r="S477" s="47">
        <v>0.6014004629629629</v>
      </c>
      <c r="T477" t="s">
        <v>73</v>
      </c>
      <c r="V477" s="46">
        <v>39846</v>
      </c>
      <c r="W477" s="47">
        <v>0.15362268518518518</v>
      </c>
      <c r="Y477" s="46">
        <v>39865</v>
      </c>
      <c r="Z477" s="47">
        <v>0.4365856481481481</v>
      </c>
    </row>
    <row r="478" spans="2:26">
      <c r="B478" s="46">
        <v>39877</v>
      </c>
      <c r="C478" s="47">
        <v>0.18351851851851853</v>
      </c>
      <c r="D478">
        <v>7</v>
      </c>
      <c r="E478" t="s">
        <v>16</v>
      </c>
      <c r="H478" s="46">
        <v>39822</v>
      </c>
      <c r="I478" s="47">
        <v>0.5549884259259259</v>
      </c>
      <c r="J478">
        <v>22</v>
      </c>
      <c r="K478" t="s">
        <v>15</v>
      </c>
      <c r="N478" t="s">
        <v>12</v>
      </c>
      <c r="R478" s="46">
        <v>39826</v>
      </c>
      <c r="S478" s="47">
        <v>0.60141203703703705</v>
      </c>
      <c r="T478" t="s">
        <v>73</v>
      </c>
      <c r="V478" s="46">
        <v>39846</v>
      </c>
      <c r="W478" s="47">
        <v>0.23949074074074073</v>
      </c>
      <c r="Y478" s="46">
        <v>39865</v>
      </c>
      <c r="Z478" s="47">
        <v>0.43951388888888893</v>
      </c>
    </row>
    <row r="479" spans="2:26">
      <c r="B479" s="46">
        <v>39877</v>
      </c>
      <c r="C479" s="47">
        <v>0.27878472222222223</v>
      </c>
      <c r="D479">
        <v>32</v>
      </c>
      <c r="E479" t="s">
        <v>16</v>
      </c>
      <c r="H479" s="46">
        <v>39822</v>
      </c>
      <c r="I479" s="47">
        <v>0.55819444444444444</v>
      </c>
      <c r="J479">
        <v>22</v>
      </c>
      <c r="K479" t="s">
        <v>16</v>
      </c>
      <c r="N479" t="s">
        <v>12</v>
      </c>
      <c r="R479" s="46">
        <v>39826</v>
      </c>
      <c r="S479" s="47">
        <v>0.69876157407407413</v>
      </c>
      <c r="T479" t="s">
        <v>71</v>
      </c>
      <c r="V479" s="46">
        <v>39846</v>
      </c>
      <c r="W479" s="47">
        <v>0.23968749999999997</v>
      </c>
      <c r="Y479" s="46">
        <v>39865</v>
      </c>
      <c r="Z479" s="47">
        <v>0.63098379629629631</v>
      </c>
    </row>
    <row r="480" spans="2:26">
      <c r="B480" s="46">
        <v>39877</v>
      </c>
      <c r="C480" s="47">
        <v>0.28059027777777779</v>
      </c>
      <c r="D480">
        <v>33</v>
      </c>
      <c r="E480" t="s">
        <v>16</v>
      </c>
      <c r="H480" s="46">
        <v>39822</v>
      </c>
      <c r="I480" s="47">
        <v>0.5602314814814815</v>
      </c>
      <c r="J480">
        <v>23</v>
      </c>
      <c r="K480" t="s">
        <v>16</v>
      </c>
      <c r="N480" t="s">
        <v>12</v>
      </c>
      <c r="R480" s="46">
        <v>39826</v>
      </c>
      <c r="S480" s="47">
        <v>0.6999305555555555</v>
      </c>
      <c r="T480" t="s">
        <v>71</v>
      </c>
      <c r="V480" s="46">
        <v>39846</v>
      </c>
      <c r="W480" s="47">
        <v>0.45075231481481487</v>
      </c>
      <c r="Y480" s="46">
        <v>39866</v>
      </c>
      <c r="Z480" s="47">
        <v>0.35983796296296294</v>
      </c>
    </row>
    <row r="481" spans="2:26">
      <c r="B481" s="46">
        <v>39877</v>
      </c>
      <c r="C481" s="47">
        <v>0.28349537037037037</v>
      </c>
      <c r="D481">
        <v>32</v>
      </c>
      <c r="E481" t="s">
        <v>16</v>
      </c>
      <c r="H481" s="46">
        <v>39823</v>
      </c>
      <c r="I481" s="47">
        <v>0.72200231481481481</v>
      </c>
      <c r="J481">
        <v>19</v>
      </c>
      <c r="K481" t="s">
        <v>16</v>
      </c>
      <c r="M481" t="s">
        <v>12</v>
      </c>
      <c r="R481" s="46">
        <v>39826</v>
      </c>
      <c r="S481" s="47">
        <v>0.70041666666666658</v>
      </c>
      <c r="T481" t="s">
        <v>73</v>
      </c>
      <c r="V481" s="46">
        <v>39846</v>
      </c>
      <c r="W481" s="47">
        <v>0.45559027777777777</v>
      </c>
      <c r="Y481" s="46">
        <v>39866</v>
      </c>
      <c r="Z481" s="47">
        <v>0.36878472222222225</v>
      </c>
    </row>
    <row r="482" spans="2:26">
      <c r="B482" s="46">
        <v>39877</v>
      </c>
      <c r="C482" s="47">
        <v>0.28611111111111115</v>
      </c>
      <c r="D482">
        <v>63</v>
      </c>
      <c r="E482" t="s">
        <v>15</v>
      </c>
      <c r="H482" s="46">
        <v>39824</v>
      </c>
      <c r="I482" s="47">
        <v>0.10179398148148149</v>
      </c>
      <c r="J482">
        <v>27</v>
      </c>
      <c r="K482" t="s">
        <v>16</v>
      </c>
      <c r="N482" t="s">
        <v>12</v>
      </c>
      <c r="R482" s="46">
        <v>39826</v>
      </c>
      <c r="S482" s="47">
        <v>0.70042824074074073</v>
      </c>
      <c r="T482" t="s">
        <v>73</v>
      </c>
      <c r="V482" s="46">
        <v>39846</v>
      </c>
      <c r="W482" s="47">
        <v>0.4644212962962963</v>
      </c>
      <c r="Y482" s="46">
        <v>39866</v>
      </c>
      <c r="Z482" s="47">
        <v>0.41223379629629631</v>
      </c>
    </row>
    <row r="483" spans="2:26">
      <c r="B483" s="46">
        <v>39877</v>
      </c>
      <c r="C483" s="47">
        <v>0.79011574074074076</v>
      </c>
      <c r="D483" t="s">
        <v>14</v>
      </c>
      <c r="E483" t="s">
        <v>14</v>
      </c>
      <c r="H483" s="46">
        <v>39824</v>
      </c>
      <c r="I483" s="47">
        <v>0.86881944444444448</v>
      </c>
      <c r="J483">
        <v>45</v>
      </c>
      <c r="K483" t="s">
        <v>15</v>
      </c>
      <c r="N483" t="s">
        <v>12</v>
      </c>
      <c r="R483" s="46">
        <v>39826</v>
      </c>
      <c r="S483" s="47">
        <v>0.70082175925925927</v>
      </c>
      <c r="T483" t="s">
        <v>73</v>
      </c>
      <c r="V483" s="46">
        <v>39846</v>
      </c>
      <c r="W483" s="47">
        <v>0.73222222222222222</v>
      </c>
      <c r="Y483" s="46">
        <v>39866</v>
      </c>
      <c r="Z483" s="47">
        <v>0.46659722222222227</v>
      </c>
    </row>
    <row r="484" spans="2:26">
      <c r="B484" s="46">
        <v>39877</v>
      </c>
      <c r="C484" s="47">
        <v>0.82678240740740738</v>
      </c>
      <c r="D484">
        <v>37</v>
      </c>
      <c r="E484" t="s">
        <v>15</v>
      </c>
      <c r="H484" s="46">
        <v>39824</v>
      </c>
      <c r="I484" s="47">
        <v>0.8699189814814815</v>
      </c>
      <c r="J484">
        <v>104</v>
      </c>
      <c r="K484" t="s">
        <v>15</v>
      </c>
      <c r="N484" t="s">
        <v>12</v>
      </c>
      <c r="R484" s="46">
        <v>39826</v>
      </c>
      <c r="S484" s="47">
        <v>0.70083333333333331</v>
      </c>
      <c r="T484" t="s">
        <v>73</v>
      </c>
      <c r="V484" s="46">
        <v>39846</v>
      </c>
      <c r="W484" s="47">
        <v>0.92685185185185182</v>
      </c>
      <c r="Y484" s="46">
        <v>39867</v>
      </c>
      <c r="Z484" s="47">
        <v>0.40564814814814815</v>
      </c>
    </row>
    <row r="485" spans="2:26">
      <c r="B485" s="46">
        <v>39877</v>
      </c>
      <c r="C485" s="47">
        <v>0.84951388888888879</v>
      </c>
      <c r="D485">
        <v>621</v>
      </c>
      <c r="E485" t="s">
        <v>15</v>
      </c>
      <c r="H485" s="46">
        <v>39824</v>
      </c>
      <c r="I485" s="47">
        <v>0.87172453703703701</v>
      </c>
      <c r="J485">
        <v>17</v>
      </c>
      <c r="K485" t="s">
        <v>16</v>
      </c>
      <c r="M485" t="s">
        <v>12</v>
      </c>
      <c r="R485" s="46">
        <v>39826</v>
      </c>
      <c r="S485" s="47">
        <v>0.27932870370370372</v>
      </c>
      <c r="T485" t="s">
        <v>67</v>
      </c>
      <c r="V485" s="46">
        <v>39846</v>
      </c>
      <c r="W485" s="47">
        <v>0.97144675925925927</v>
      </c>
      <c r="Y485" s="46">
        <v>39867</v>
      </c>
      <c r="Z485" s="47">
        <v>0.71489583333333329</v>
      </c>
    </row>
    <row r="486" spans="2:26">
      <c r="B486" s="46">
        <v>39877</v>
      </c>
      <c r="C486" s="47">
        <v>0.87373842592592599</v>
      </c>
      <c r="D486">
        <v>50</v>
      </c>
      <c r="E486" t="s">
        <v>15</v>
      </c>
      <c r="H486" s="46">
        <v>39824</v>
      </c>
      <c r="I486" s="47">
        <v>0.91865740740740742</v>
      </c>
      <c r="J486">
        <v>20</v>
      </c>
      <c r="K486" t="s">
        <v>16</v>
      </c>
      <c r="N486" t="s">
        <v>12</v>
      </c>
      <c r="R486" s="46">
        <v>39827</v>
      </c>
      <c r="S486" s="47">
        <v>0.27681712962962962</v>
      </c>
      <c r="T486" t="s">
        <v>67</v>
      </c>
      <c r="V486" s="46">
        <v>39846</v>
      </c>
      <c r="W486" s="47">
        <v>0.98942129629629638</v>
      </c>
      <c r="Y486" s="46">
        <v>39867</v>
      </c>
      <c r="Z486" s="47">
        <v>0.74214120370370373</v>
      </c>
    </row>
    <row r="487" spans="2:26">
      <c r="B487" s="46">
        <v>39877</v>
      </c>
      <c r="C487" s="47">
        <v>0.95728009259259261</v>
      </c>
      <c r="D487">
        <v>32</v>
      </c>
      <c r="E487" t="s">
        <v>16</v>
      </c>
      <c r="H487" s="46">
        <v>39825</v>
      </c>
      <c r="I487" s="47">
        <v>0.22912037037037036</v>
      </c>
      <c r="J487">
        <v>15</v>
      </c>
      <c r="K487" t="s">
        <v>16</v>
      </c>
      <c r="N487" t="s">
        <v>12</v>
      </c>
      <c r="R487" s="46">
        <v>39827</v>
      </c>
      <c r="S487" s="47">
        <v>0.38594907407407408</v>
      </c>
      <c r="T487" t="s">
        <v>73</v>
      </c>
      <c r="V487" s="46">
        <v>39847</v>
      </c>
      <c r="W487" s="47">
        <v>1.5856481481481482E-2</v>
      </c>
      <c r="Y487" s="46">
        <v>39868</v>
      </c>
      <c r="Z487" s="47">
        <v>0.26167824074074075</v>
      </c>
    </row>
    <row r="488" spans="2:26">
      <c r="B488" s="46">
        <v>39878</v>
      </c>
      <c r="C488" s="47">
        <v>0.27934027777777776</v>
      </c>
      <c r="D488">
        <v>32</v>
      </c>
      <c r="E488" t="s">
        <v>15</v>
      </c>
      <c r="H488" s="46">
        <v>39825</v>
      </c>
      <c r="I488" s="47">
        <v>0.22996527777777778</v>
      </c>
      <c r="J488">
        <v>20</v>
      </c>
      <c r="K488" t="s">
        <v>16</v>
      </c>
      <c r="N488" t="s">
        <v>12</v>
      </c>
      <c r="R488" s="46">
        <v>39827</v>
      </c>
      <c r="S488" s="47">
        <v>0.38596064814814812</v>
      </c>
      <c r="T488" t="s">
        <v>73</v>
      </c>
      <c r="V488" s="46">
        <v>39847</v>
      </c>
      <c r="W488" s="47">
        <v>2.1168981481481483E-2</v>
      </c>
      <c r="Y488" s="46">
        <v>39869</v>
      </c>
      <c r="Z488" s="47">
        <v>0.56674768518518526</v>
      </c>
    </row>
    <row r="489" spans="2:26">
      <c r="B489" s="46">
        <v>39878</v>
      </c>
      <c r="C489" s="47">
        <v>0.3387384259259259</v>
      </c>
      <c r="D489">
        <v>19</v>
      </c>
      <c r="E489" t="s">
        <v>16</v>
      </c>
      <c r="H489" s="46">
        <v>39825</v>
      </c>
      <c r="I489" s="47">
        <v>0.24543981481481481</v>
      </c>
      <c r="J489">
        <v>15</v>
      </c>
      <c r="K489" t="s">
        <v>16</v>
      </c>
      <c r="N489" t="s">
        <v>12</v>
      </c>
      <c r="R489" s="46">
        <v>39827</v>
      </c>
      <c r="S489" s="47">
        <v>0.49246527777777777</v>
      </c>
      <c r="T489" t="s">
        <v>65</v>
      </c>
      <c r="V489" s="46">
        <v>39847</v>
      </c>
      <c r="W489" s="47">
        <v>2.3113425925925926E-2</v>
      </c>
      <c r="Y489" s="46">
        <v>39869</v>
      </c>
      <c r="Z489" s="47">
        <v>0.65267361111111111</v>
      </c>
    </row>
    <row r="490" spans="2:26">
      <c r="B490" s="46">
        <v>39878</v>
      </c>
      <c r="C490" s="47">
        <v>0.61609953703703701</v>
      </c>
      <c r="D490">
        <v>5</v>
      </c>
      <c r="E490" t="s">
        <v>16</v>
      </c>
      <c r="H490" s="46">
        <v>39825</v>
      </c>
      <c r="I490" s="47">
        <v>0.24608796296296295</v>
      </c>
      <c r="J490">
        <v>12</v>
      </c>
      <c r="K490" t="s">
        <v>16</v>
      </c>
      <c r="M490" t="s">
        <v>12</v>
      </c>
      <c r="R490" s="46">
        <v>39827</v>
      </c>
      <c r="S490" s="47">
        <v>0.74299768518518527</v>
      </c>
      <c r="T490" t="s">
        <v>71</v>
      </c>
      <c r="V490" s="46">
        <v>39847</v>
      </c>
      <c r="W490" s="47">
        <v>0.27858796296296295</v>
      </c>
      <c r="Y490" s="46">
        <v>39869</v>
      </c>
      <c r="Z490" s="47">
        <v>0.81556712962962974</v>
      </c>
    </row>
    <row r="491" spans="2:26">
      <c r="B491" s="46">
        <v>39879</v>
      </c>
      <c r="C491" s="47">
        <v>0.37662037037037038</v>
      </c>
      <c r="D491">
        <v>291</v>
      </c>
      <c r="E491" t="s">
        <v>15</v>
      </c>
      <c r="H491" s="46">
        <v>39825</v>
      </c>
      <c r="I491" s="47">
        <v>0.2465509259259259</v>
      </c>
      <c r="J491">
        <v>20</v>
      </c>
      <c r="K491" t="s">
        <v>16</v>
      </c>
      <c r="N491" t="s">
        <v>12</v>
      </c>
      <c r="R491" s="46">
        <v>39827</v>
      </c>
      <c r="S491" s="47">
        <v>0.74376157407407406</v>
      </c>
      <c r="T491" t="s">
        <v>71</v>
      </c>
      <c r="V491" s="46">
        <v>39847</v>
      </c>
      <c r="W491" s="47">
        <v>0.29622685185185188</v>
      </c>
      <c r="Y491" s="46">
        <v>39869</v>
      </c>
      <c r="Z491" s="47">
        <v>0.81835648148148143</v>
      </c>
    </row>
    <row r="492" spans="2:26">
      <c r="B492" s="46">
        <v>39879</v>
      </c>
      <c r="C492" s="47">
        <v>0.48618055555555556</v>
      </c>
      <c r="D492">
        <v>33</v>
      </c>
      <c r="E492" t="s">
        <v>16</v>
      </c>
      <c r="H492" s="46">
        <v>39825</v>
      </c>
      <c r="I492" s="47">
        <v>0.25392361111111111</v>
      </c>
      <c r="J492">
        <v>20</v>
      </c>
      <c r="K492" t="s">
        <v>16</v>
      </c>
      <c r="N492" t="s">
        <v>12</v>
      </c>
      <c r="R492" s="46">
        <v>39827</v>
      </c>
      <c r="S492" s="47">
        <v>0.74445601851851861</v>
      </c>
      <c r="T492" t="s">
        <v>71</v>
      </c>
      <c r="V492" s="46">
        <v>39847</v>
      </c>
      <c r="W492" s="47">
        <v>0.45349537037037035</v>
      </c>
      <c r="Y492" s="46">
        <v>39870</v>
      </c>
      <c r="Z492" s="47">
        <v>0.26328703703703704</v>
      </c>
    </row>
    <row r="493" spans="2:26">
      <c r="B493" s="46">
        <v>39879</v>
      </c>
      <c r="C493" s="47">
        <v>0.50168981481481478</v>
      </c>
      <c r="D493">
        <v>30</v>
      </c>
      <c r="E493" t="s">
        <v>16</v>
      </c>
      <c r="H493" s="46">
        <v>39825</v>
      </c>
      <c r="I493" s="47">
        <v>0.26011574074074073</v>
      </c>
      <c r="J493">
        <v>22</v>
      </c>
      <c r="K493" t="s">
        <v>16</v>
      </c>
      <c r="M493" t="s">
        <v>12</v>
      </c>
      <c r="R493" s="46">
        <v>39827</v>
      </c>
      <c r="S493" s="47">
        <v>0.77190972222222232</v>
      </c>
      <c r="T493" t="s">
        <v>73</v>
      </c>
      <c r="V493" s="46">
        <v>39847</v>
      </c>
      <c r="W493" s="47">
        <v>0.46260416666666665</v>
      </c>
      <c r="Y493" s="46">
        <v>39870</v>
      </c>
      <c r="Z493" s="47">
        <v>0.28284722222222219</v>
      </c>
    </row>
    <row r="494" spans="2:26">
      <c r="B494" s="46">
        <v>39879</v>
      </c>
      <c r="C494" s="47">
        <v>0.54630787037037043</v>
      </c>
      <c r="D494">
        <v>31</v>
      </c>
      <c r="E494" t="s">
        <v>16</v>
      </c>
      <c r="H494" s="46">
        <v>39825</v>
      </c>
      <c r="I494" s="47">
        <v>0.30085648148148147</v>
      </c>
      <c r="J494">
        <v>39</v>
      </c>
      <c r="K494" t="s">
        <v>15</v>
      </c>
      <c r="N494" t="s">
        <v>12</v>
      </c>
      <c r="R494" s="46">
        <v>39827</v>
      </c>
      <c r="S494" s="47">
        <v>0.77192129629629624</v>
      </c>
      <c r="T494" t="s">
        <v>73</v>
      </c>
      <c r="V494" s="46">
        <v>39847</v>
      </c>
      <c r="W494" s="47">
        <v>0.55820601851851859</v>
      </c>
      <c r="Y494" s="46">
        <v>39870</v>
      </c>
      <c r="Z494" s="47">
        <v>0.51719907407407406</v>
      </c>
    </row>
    <row r="495" spans="2:26">
      <c r="B495" s="46">
        <v>39879</v>
      </c>
      <c r="C495" s="47">
        <v>0.54971064814814818</v>
      </c>
      <c r="D495">
        <v>199</v>
      </c>
      <c r="E495" t="s">
        <v>15</v>
      </c>
      <c r="H495" s="46">
        <v>39825</v>
      </c>
      <c r="I495" s="47">
        <v>0.30193287037037037</v>
      </c>
      <c r="J495">
        <v>51</v>
      </c>
      <c r="K495" t="s">
        <v>15</v>
      </c>
      <c r="N495" t="s">
        <v>12</v>
      </c>
      <c r="R495" s="46">
        <v>39827</v>
      </c>
      <c r="S495" s="47">
        <v>0.78887731481481482</v>
      </c>
      <c r="T495" t="s">
        <v>73</v>
      </c>
      <c r="V495" s="46">
        <v>39847</v>
      </c>
      <c r="W495" s="47">
        <v>0.55859953703703702</v>
      </c>
      <c r="Y495" s="46">
        <v>39870</v>
      </c>
      <c r="Z495" s="47">
        <v>0.70278935185185187</v>
      </c>
    </row>
    <row r="496" spans="2:26">
      <c r="B496" s="46">
        <v>39879</v>
      </c>
      <c r="C496" s="47">
        <v>0.5533217592592593</v>
      </c>
      <c r="D496">
        <v>111</v>
      </c>
      <c r="E496" t="s">
        <v>15</v>
      </c>
      <c r="H496" s="46">
        <v>39825</v>
      </c>
      <c r="I496" s="47">
        <v>0.30489583333333331</v>
      </c>
      <c r="J496">
        <v>18</v>
      </c>
      <c r="K496" t="s">
        <v>15</v>
      </c>
      <c r="N496" t="s">
        <v>12</v>
      </c>
      <c r="R496" s="46">
        <v>39827</v>
      </c>
      <c r="S496" s="47">
        <v>0.78888888888888886</v>
      </c>
      <c r="T496" t="s">
        <v>73</v>
      </c>
      <c r="V496" s="46">
        <v>39847</v>
      </c>
      <c r="W496" s="47">
        <v>0.56331018518518516</v>
      </c>
      <c r="Y496" s="46">
        <v>39871</v>
      </c>
      <c r="Z496" s="47">
        <v>0.12446759259259259</v>
      </c>
    </row>
    <row r="497" spans="2:26">
      <c r="B497" s="46">
        <v>39879</v>
      </c>
      <c r="C497" s="47">
        <v>0.7055324074074073</v>
      </c>
      <c r="D497">
        <v>204</v>
      </c>
      <c r="E497" t="s">
        <v>15</v>
      </c>
      <c r="H497" s="46">
        <v>39825</v>
      </c>
      <c r="I497" s="47">
        <v>0.3054513888888889</v>
      </c>
      <c r="J497">
        <v>21</v>
      </c>
      <c r="K497" t="s">
        <v>16</v>
      </c>
      <c r="N497" t="s">
        <v>12</v>
      </c>
      <c r="R497" s="46">
        <v>39827</v>
      </c>
      <c r="S497" s="47">
        <v>0.78913194444444434</v>
      </c>
      <c r="T497" t="s">
        <v>73</v>
      </c>
      <c r="V497" s="46">
        <v>39847</v>
      </c>
      <c r="W497" s="47">
        <v>0.56585648148148149</v>
      </c>
      <c r="Y497" s="46">
        <v>39871</v>
      </c>
      <c r="Z497" s="47">
        <v>0.73378472222222213</v>
      </c>
    </row>
    <row r="498" spans="2:26">
      <c r="B498" s="46">
        <v>39879</v>
      </c>
      <c r="C498" s="47">
        <v>0.7176851851851852</v>
      </c>
      <c r="D498">
        <v>89</v>
      </c>
      <c r="E498" t="s">
        <v>15</v>
      </c>
      <c r="H498" s="46">
        <v>39825</v>
      </c>
      <c r="I498" s="47">
        <v>0.32021990740740741</v>
      </c>
      <c r="J498">
        <v>26</v>
      </c>
      <c r="K498" t="s">
        <v>16</v>
      </c>
      <c r="M498" t="s">
        <v>12</v>
      </c>
      <c r="R498" s="46">
        <v>39827</v>
      </c>
      <c r="S498" s="47">
        <v>0.78914351851851849</v>
      </c>
      <c r="T498" t="s">
        <v>73</v>
      </c>
      <c r="V498" s="46">
        <v>39847</v>
      </c>
      <c r="W498" s="47">
        <v>0.57951388888888888</v>
      </c>
      <c r="Y498" s="46">
        <v>39872</v>
      </c>
      <c r="Z498" s="47">
        <v>0.35863425925925929</v>
      </c>
    </row>
    <row r="499" spans="2:26">
      <c r="B499" s="46">
        <v>39879</v>
      </c>
      <c r="C499" s="47">
        <v>0.73844907407407412</v>
      </c>
      <c r="D499">
        <v>1139</v>
      </c>
      <c r="E499" t="s">
        <v>15</v>
      </c>
      <c r="H499" s="46">
        <v>39825</v>
      </c>
      <c r="I499" s="47">
        <v>0.724675925925926</v>
      </c>
      <c r="J499">
        <v>193</v>
      </c>
      <c r="K499" t="s">
        <v>15</v>
      </c>
      <c r="N499" t="s">
        <v>12</v>
      </c>
      <c r="R499" s="46">
        <v>39827</v>
      </c>
      <c r="S499" s="47">
        <v>0.78954861111111108</v>
      </c>
      <c r="T499" t="s">
        <v>73</v>
      </c>
      <c r="V499" s="46">
        <v>39847</v>
      </c>
      <c r="W499" s="47">
        <v>0.61304398148148154</v>
      </c>
      <c r="Y499" s="46">
        <v>39872</v>
      </c>
      <c r="Z499" s="47">
        <v>0.40993055555555552</v>
      </c>
    </row>
    <row r="500" spans="2:26">
      <c r="B500" s="46">
        <v>39879</v>
      </c>
      <c r="C500" s="47">
        <v>0.87969907407407411</v>
      </c>
      <c r="D500">
        <v>33</v>
      </c>
      <c r="E500" t="s">
        <v>16</v>
      </c>
      <c r="H500" s="46">
        <v>39825</v>
      </c>
      <c r="I500" s="47">
        <v>0.75668981481481479</v>
      </c>
      <c r="J500">
        <v>35</v>
      </c>
      <c r="K500" t="s">
        <v>16</v>
      </c>
      <c r="N500" t="s">
        <v>12</v>
      </c>
      <c r="R500" s="46">
        <v>39827</v>
      </c>
      <c r="S500" s="47">
        <v>0.78956018518518523</v>
      </c>
      <c r="T500" t="s">
        <v>73</v>
      </c>
      <c r="V500" s="46">
        <v>39847</v>
      </c>
      <c r="W500" s="47">
        <v>0.64461805555555551</v>
      </c>
      <c r="Y500" s="46">
        <v>39872</v>
      </c>
      <c r="Z500" s="47">
        <v>0.59924768518518523</v>
      </c>
    </row>
    <row r="501" spans="2:26">
      <c r="B501" s="46">
        <v>39879</v>
      </c>
      <c r="C501" s="47">
        <v>0.88738425925925923</v>
      </c>
      <c r="D501">
        <v>33</v>
      </c>
      <c r="E501" t="s">
        <v>16</v>
      </c>
      <c r="H501" s="46">
        <v>39825</v>
      </c>
      <c r="I501" s="47">
        <v>0.76844907407407403</v>
      </c>
      <c r="J501">
        <v>53</v>
      </c>
      <c r="K501" t="s">
        <v>16</v>
      </c>
      <c r="M501" t="s">
        <v>12</v>
      </c>
      <c r="R501" s="46">
        <v>39827</v>
      </c>
      <c r="S501" s="47">
        <v>0.79001157407407396</v>
      </c>
      <c r="T501" t="s">
        <v>73</v>
      </c>
      <c r="V501" s="46">
        <v>39847</v>
      </c>
      <c r="W501" s="47">
        <v>0.64651620370370366</v>
      </c>
      <c r="Y501" s="46">
        <v>39872</v>
      </c>
      <c r="Z501" s="47">
        <v>0.80253472222222222</v>
      </c>
    </row>
    <row r="502" spans="2:26">
      <c r="B502" s="46">
        <v>39879</v>
      </c>
      <c r="C502" s="47">
        <v>0.90266203703703696</v>
      </c>
      <c r="D502">
        <v>187</v>
      </c>
      <c r="E502" t="s">
        <v>15</v>
      </c>
      <c r="H502" s="46">
        <v>39825</v>
      </c>
      <c r="I502" s="47">
        <v>0.80700231481481488</v>
      </c>
      <c r="J502">
        <v>58</v>
      </c>
      <c r="K502" t="s">
        <v>15</v>
      </c>
      <c r="M502" t="s">
        <v>12</v>
      </c>
      <c r="R502" s="46">
        <v>39827</v>
      </c>
      <c r="S502" s="47">
        <v>0.79002314814814811</v>
      </c>
      <c r="T502" t="s">
        <v>73</v>
      </c>
      <c r="V502" s="46">
        <v>39847</v>
      </c>
      <c r="W502" s="47">
        <v>0.65317129629629633</v>
      </c>
      <c r="Y502" s="46">
        <v>39872</v>
      </c>
      <c r="Z502" s="47">
        <v>0.80526620370370372</v>
      </c>
    </row>
    <row r="503" spans="2:26">
      <c r="B503" s="46">
        <v>39880</v>
      </c>
      <c r="C503" s="47">
        <v>0.2900462962962963</v>
      </c>
      <c r="D503">
        <v>617</v>
      </c>
      <c r="E503" t="s">
        <v>15</v>
      </c>
      <c r="H503" s="46">
        <v>39825</v>
      </c>
      <c r="I503" s="47">
        <v>0.80814814814814817</v>
      </c>
      <c r="J503">
        <v>12</v>
      </c>
      <c r="K503" t="s">
        <v>16</v>
      </c>
      <c r="N503" t="s">
        <v>12</v>
      </c>
      <c r="R503" s="46">
        <v>39827</v>
      </c>
      <c r="S503" s="47">
        <v>0.79006944444444438</v>
      </c>
      <c r="T503" t="s">
        <v>73</v>
      </c>
      <c r="V503" s="46">
        <v>39847</v>
      </c>
      <c r="W503" s="47">
        <v>0.65825231481481483</v>
      </c>
      <c r="Y503" s="46">
        <v>39872</v>
      </c>
      <c r="Z503" s="47">
        <v>0.80858796296296298</v>
      </c>
    </row>
    <row r="504" spans="2:26">
      <c r="B504" s="46">
        <v>39880</v>
      </c>
      <c r="C504" s="47">
        <v>0.37782407407407409</v>
      </c>
      <c r="D504">
        <v>87</v>
      </c>
      <c r="E504" t="s">
        <v>15</v>
      </c>
      <c r="H504" s="46">
        <v>39825</v>
      </c>
      <c r="I504" s="47">
        <v>0.81112268518518515</v>
      </c>
      <c r="J504">
        <v>10</v>
      </c>
      <c r="K504" t="s">
        <v>16</v>
      </c>
      <c r="N504" t="s">
        <v>12</v>
      </c>
      <c r="R504" s="46">
        <v>39827</v>
      </c>
      <c r="S504" s="47">
        <v>0.79008101851851853</v>
      </c>
      <c r="T504" t="s">
        <v>73</v>
      </c>
      <c r="V504" s="46">
        <v>39847</v>
      </c>
      <c r="W504" s="47">
        <v>0.66462962962962957</v>
      </c>
      <c r="Y504" s="46">
        <v>39873</v>
      </c>
      <c r="Z504" s="47">
        <v>0.40739583333333335</v>
      </c>
    </row>
    <row r="505" spans="2:26">
      <c r="B505" s="46">
        <v>39880</v>
      </c>
      <c r="C505" s="47">
        <v>0.44136574074074075</v>
      </c>
      <c r="D505">
        <v>13</v>
      </c>
      <c r="E505" t="s">
        <v>16</v>
      </c>
      <c r="H505" s="46">
        <v>39825</v>
      </c>
      <c r="I505" s="47">
        <v>0.81166666666666665</v>
      </c>
      <c r="J505">
        <v>73</v>
      </c>
      <c r="K505" t="s">
        <v>16</v>
      </c>
      <c r="N505" t="s">
        <v>12</v>
      </c>
      <c r="R505" s="46">
        <v>39827</v>
      </c>
      <c r="S505" s="47">
        <v>0.79049768518518526</v>
      </c>
      <c r="T505" t="s">
        <v>73</v>
      </c>
      <c r="V505" s="46">
        <v>39847</v>
      </c>
      <c r="W505" s="47">
        <v>0.68168981481481483</v>
      </c>
      <c r="Y505" s="46">
        <v>39873</v>
      </c>
      <c r="Z505" s="47">
        <v>0.40833333333333338</v>
      </c>
    </row>
    <row r="506" spans="2:26">
      <c r="B506" s="46">
        <v>39880</v>
      </c>
      <c r="C506" s="47">
        <v>0.44206018518518514</v>
      </c>
      <c r="D506">
        <v>354</v>
      </c>
      <c r="E506" t="s">
        <v>15</v>
      </c>
      <c r="H506" s="46">
        <v>39825</v>
      </c>
      <c r="I506" s="47">
        <v>0.9758796296296296</v>
      </c>
      <c r="J506">
        <v>25</v>
      </c>
      <c r="K506" t="s">
        <v>16</v>
      </c>
      <c r="N506" t="s">
        <v>12</v>
      </c>
      <c r="R506" s="46">
        <v>39827</v>
      </c>
      <c r="S506" s="47">
        <v>0.79050925925925919</v>
      </c>
      <c r="T506" t="s">
        <v>73</v>
      </c>
      <c r="V506" s="46">
        <v>39848</v>
      </c>
      <c r="W506" s="47">
        <v>0.13899305555555555</v>
      </c>
      <c r="Y506" s="46">
        <v>39873</v>
      </c>
      <c r="Z506" s="47">
        <v>0.41112268518518519</v>
      </c>
    </row>
    <row r="507" spans="2:26">
      <c r="B507" s="46">
        <v>39880</v>
      </c>
      <c r="C507" s="47">
        <v>0.44817129629629626</v>
      </c>
      <c r="D507">
        <v>31</v>
      </c>
      <c r="E507" t="s">
        <v>15</v>
      </c>
      <c r="H507" s="46">
        <v>39825</v>
      </c>
      <c r="I507" s="47">
        <v>0.98936342592592597</v>
      </c>
      <c r="J507">
        <v>20</v>
      </c>
      <c r="K507" t="s">
        <v>16</v>
      </c>
      <c r="N507" t="s">
        <v>12</v>
      </c>
      <c r="R507" s="46">
        <v>39827</v>
      </c>
      <c r="S507" s="47">
        <v>0.79111111111111121</v>
      </c>
      <c r="T507" t="s">
        <v>73</v>
      </c>
      <c r="V507" s="46">
        <v>39848</v>
      </c>
      <c r="W507" s="47">
        <v>0.24738425925925925</v>
      </c>
      <c r="Y507" s="46">
        <v>39874</v>
      </c>
      <c r="Z507" s="47">
        <v>0.69716435185185188</v>
      </c>
    </row>
    <row r="508" spans="2:26">
      <c r="B508" s="46">
        <v>39880</v>
      </c>
      <c r="C508" s="47">
        <v>0.4700462962962963</v>
      </c>
      <c r="D508">
        <v>91</v>
      </c>
      <c r="E508" t="s">
        <v>15</v>
      </c>
      <c r="H508" s="46">
        <v>39825</v>
      </c>
      <c r="I508" s="47">
        <v>0.98993055555555554</v>
      </c>
      <c r="J508">
        <v>27</v>
      </c>
      <c r="K508" t="s">
        <v>16</v>
      </c>
      <c r="N508" t="s">
        <v>12</v>
      </c>
      <c r="R508" s="46">
        <v>39827</v>
      </c>
      <c r="S508" s="47">
        <v>0.79112268518518514</v>
      </c>
      <c r="T508" t="s">
        <v>73</v>
      </c>
      <c r="V508" s="46">
        <v>39848</v>
      </c>
      <c r="W508" s="47">
        <v>0.31188657407407411</v>
      </c>
      <c r="Y508" s="46">
        <v>39874</v>
      </c>
      <c r="Z508" s="47">
        <v>0.83071759259259259</v>
      </c>
    </row>
    <row r="509" spans="2:26">
      <c r="B509" s="46">
        <v>39880</v>
      </c>
      <c r="C509" s="47">
        <v>0.49849537037037034</v>
      </c>
      <c r="D509">
        <v>32</v>
      </c>
      <c r="E509" t="s">
        <v>16</v>
      </c>
      <c r="H509" s="46">
        <v>39825</v>
      </c>
      <c r="I509" s="47">
        <v>0.99284722222222221</v>
      </c>
      <c r="J509">
        <v>16</v>
      </c>
      <c r="K509" t="s">
        <v>16</v>
      </c>
      <c r="N509" t="s">
        <v>12</v>
      </c>
      <c r="R509" s="46">
        <v>39828</v>
      </c>
      <c r="S509" s="47">
        <v>0.2782175925925926</v>
      </c>
      <c r="T509" t="s">
        <v>67</v>
      </c>
      <c r="V509" s="46">
        <v>39848</v>
      </c>
      <c r="W509" s="47">
        <v>0.32045138888888891</v>
      </c>
      <c r="Y509" s="46">
        <v>39874</v>
      </c>
      <c r="Z509" s="47">
        <v>0.83327546296296295</v>
      </c>
    </row>
    <row r="510" spans="2:26">
      <c r="B510" s="46">
        <v>39880</v>
      </c>
      <c r="C510" s="47">
        <v>0.5024305555555556</v>
      </c>
      <c r="D510">
        <v>32</v>
      </c>
      <c r="E510" t="s">
        <v>16</v>
      </c>
      <c r="H510" s="46">
        <v>39825</v>
      </c>
      <c r="I510" s="47">
        <v>0.99341435185185178</v>
      </c>
      <c r="J510">
        <v>43</v>
      </c>
      <c r="K510" t="s">
        <v>16</v>
      </c>
      <c r="N510" t="s">
        <v>12</v>
      </c>
      <c r="R510" s="46">
        <v>39828</v>
      </c>
      <c r="S510" s="47">
        <v>0.27826388888888892</v>
      </c>
      <c r="T510" t="s">
        <v>67</v>
      </c>
      <c r="V510" s="46">
        <v>39848</v>
      </c>
      <c r="W510" s="47">
        <v>0.32313657407407409</v>
      </c>
      <c r="Y510" s="46">
        <v>39875</v>
      </c>
      <c r="Z510" s="47">
        <v>0.19333333333333333</v>
      </c>
    </row>
    <row r="511" spans="2:26">
      <c r="B511" s="46">
        <v>39880</v>
      </c>
      <c r="C511" s="47">
        <v>0.50678240740740743</v>
      </c>
      <c r="D511">
        <v>33</v>
      </c>
      <c r="E511" t="s">
        <v>16</v>
      </c>
      <c r="H511" s="46">
        <v>39825</v>
      </c>
      <c r="I511" s="47">
        <v>0.4425115740740741</v>
      </c>
      <c r="J511">
        <v>30</v>
      </c>
      <c r="K511" t="s">
        <v>15</v>
      </c>
      <c r="N511" t="s">
        <v>12</v>
      </c>
      <c r="R511" s="46">
        <v>39828</v>
      </c>
      <c r="S511" s="47">
        <v>0.73059027777777785</v>
      </c>
      <c r="T511" t="s">
        <v>67</v>
      </c>
      <c r="V511" s="46">
        <v>39848</v>
      </c>
      <c r="W511" s="47">
        <v>0.37618055555555557</v>
      </c>
      <c r="Y511" s="46">
        <v>39875</v>
      </c>
      <c r="Z511" s="47">
        <v>0.34719907407407408</v>
      </c>
    </row>
    <row r="512" spans="2:26">
      <c r="B512" s="46">
        <v>39880</v>
      </c>
      <c r="C512" s="47">
        <v>0.51318287037037036</v>
      </c>
      <c r="D512">
        <v>91</v>
      </c>
      <c r="E512" t="s">
        <v>15</v>
      </c>
      <c r="H512" s="46">
        <v>39826</v>
      </c>
      <c r="I512" s="47">
        <v>0.48457175925925927</v>
      </c>
      <c r="J512">
        <v>67</v>
      </c>
      <c r="K512" t="s">
        <v>16</v>
      </c>
      <c r="N512" t="s">
        <v>12</v>
      </c>
      <c r="R512" s="46">
        <v>39828</v>
      </c>
      <c r="S512" s="47">
        <v>0.76965277777777785</v>
      </c>
      <c r="T512" t="s">
        <v>67</v>
      </c>
      <c r="V512" s="46">
        <v>39848</v>
      </c>
      <c r="W512" s="47">
        <v>0.46005787037037038</v>
      </c>
      <c r="Y512" s="46">
        <v>39875</v>
      </c>
      <c r="Z512" s="47">
        <v>0.44548611111111108</v>
      </c>
    </row>
    <row r="513" spans="2:26">
      <c r="B513" s="46">
        <v>39880</v>
      </c>
      <c r="C513" s="47">
        <v>0.62497685185185181</v>
      </c>
      <c r="D513" t="s">
        <v>14</v>
      </c>
      <c r="E513" t="s">
        <v>14</v>
      </c>
      <c r="H513" s="46">
        <v>39826</v>
      </c>
      <c r="I513" s="47">
        <v>0.51928240740740739</v>
      </c>
      <c r="J513">
        <v>29</v>
      </c>
      <c r="K513" t="s">
        <v>16</v>
      </c>
      <c r="N513" t="s">
        <v>12</v>
      </c>
      <c r="R513" s="46">
        <v>39828</v>
      </c>
      <c r="S513" s="47">
        <v>0.83148148148148149</v>
      </c>
      <c r="T513" t="s">
        <v>67</v>
      </c>
      <c r="V513" s="46">
        <v>39848</v>
      </c>
      <c r="W513" s="47">
        <v>0.5463541666666667</v>
      </c>
      <c r="Y513" s="46">
        <v>39876</v>
      </c>
      <c r="Z513" s="47">
        <v>0.69358796296296299</v>
      </c>
    </row>
    <row r="514" spans="2:26">
      <c r="B514" s="46">
        <v>39880</v>
      </c>
      <c r="C514" s="47">
        <v>0.6723958333333333</v>
      </c>
      <c r="D514">
        <v>33</v>
      </c>
      <c r="E514" t="s">
        <v>16</v>
      </c>
      <c r="H514" s="46">
        <v>39826</v>
      </c>
      <c r="I514" s="47">
        <v>0.52001157407407406</v>
      </c>
      <c r="J514">
        <v>55</v>
      </c>
      <c r="K514" t="s">
        <v>16</v>
      </c>
      <c r="N514" t="s">
        <v>12</v>
      </c>
      <c r="R514" s="46">
        <v>39829</v>
      </c>
      <c r="S514" s="47">
        <v>0.65156249999999993</v>
      </c>
      <c r="T514" t="s">
        <v>67</v>
      </c>
      <c r="V514" s="46">
        <v>39848</v>
      </c>
      <c r="W514" s="47">
        <v>0.88231481481481477</v>
      </c>
      <c r="Y514" s="46">
        <v>39877</v>
      </c>
      <c r="Z514" s="47">
        <v>0.18659722222222222</v>
      </c>
    </row>
    <row r="515" spans="2:26">
      <c r="B515" s="46">
        <v>39880</v>
      </c>
      <c r="C515" s="47">
        <v>0.67853009259259256</v>
      </c>
      <c r="D515">
        <v>33</v>
      </c>
      <c r="E515" t="s">
        <v>16</v>
      </c>
      <c r="H515" s="46">
        <v>39826</v>
      </c>
      <c r="I515" s="47">
        <v>0.52136574074074071</v>
      </c>
      <c r="J515">
        <v>74</v>
      </c>
      <c r="K515" t="s">
        <v>15</v>
      </c>
      <c r="N515" t="s">
        <v>12</v>
      </c>
      <c r="R515" s="46">
        <v>39829</v>
      </c>
      <c r="S515" s="47">
        <v>0.65162037037037035</v>
      </c>
      <c r="T515" t="s">
        <v>66</v>
      </c>
      <c r="V515" s="46">
        <v>39848</v>
      </c>
      <c r="W515" s="47">
        <v>0.8834143518518518</v>
      </c>
      <c r="Y515" s="46">
        <v>39877</v>
      </c>
      <c r="Z515" s="47">
        <v>0.86518518518518517</v>
      </c>
    </row>
    <row r="516" spans="2:26">
      <c r="B516" s="46">
        <v>39880</v>
      </c>
      <c r="C516" s="47">
        <v>0.74629629629629635</v>
      </c>
      <c r="D516">
        <v>32</v>
      </c>
      <c r="E516" t="s">
        <v>16</v>
      </c>
      <c r="H516" s="46">
        <v>39826</v>
      </c>
      <c r="I516" s="47">
        <v>0.53372685185185187</v>
      </c>
      <c r="J516">
        <v>36</v>
      </c>
      <c r="K516" t="s">
        <v>16</v>
      </c>
      <c r="N516" t="s">
        <v>12</v>
      </c>
      <c r="R516" s="46">
        <v>39830</v>
      </c>
      <c r="S516" s="47">
        <v>0.45452546296296298</v>
      </c>
      <c r="T516" t="s">
        <v>67</v>
      </c>
      <c r="V516" s="46">
        <v>39848</v>
      </c>
      <c r="W516" s="47">
        <v>0.91190972222222222</v>
      </c>
      <c r="Y516" s="46">
        <v>39878</v>
      </c>
      <c r="Z516" s="47">
        <v>0.22186342592592592</v>
      </c>
    </row>
    <row r="517" spans="2:26">
      <c r="B517" s="46">
        <v>39880</v>
      </c>
      <c r="C517" s="47">
        <v>0.77020833333333327</v>
      </c>
      <c r="D517" t="s">
        <v>14</v>
      </c>
      <c r="E517" t="s">
        <v>14</v>
      </c>
      <c r="H517" s="46">
        <v>39826</v>
      </c>
      <c r="I517" s="47">
        <v>0.56638888888888894</v>
      </c>
      <c r="J517">
        <v>186</v>
      </c>
      <c r="K517" t="s">
        <v>15</v>
      </c>
      <c r="N517" t="s">
        <v>12</v>
      </c>
      <c r="R517" s="46">
        <v>39831</v>
      </c>
      <c r="S517" s="47">
        <v>0.77101851851851855</v>
      </c>
      <c r="T517" t="s">
        <v>69</v>
      </c>
      <c r="V517" s="46">
        <v>39849</v>
      </c>
      <c r="W517" s="47">
        <v>0.30578703703703702</v>
      </c>
      <c r="Y517" s="46">
        <v>39878</v>
      </c>
      <c r="Z517" s="47">
        <v>0.77700231481481474</v>
      </c>
    </row>
    <row r="518" spans="2:26">
      <c r="B518" s="46">
        <v>39880</v>
      </c>
      <c r="C518" s="47">
        <v>0.89140046296296294</v>
      </c>
      <c r="D518">
        <v>117</v>
      </c>
      <c r="E518" t="s">
        <v>15</v>
      </c>
      <c r="H518" s="46">
        <v>39826</v>
      </c>
      <c r="I518" s="47">
        <v>0.60193287037037035</v>
      </c>
      <c r="J518">
        <v>81</v>
      </c>
      <c r="K518" t="s">
        <v>15</v>
      </c>
      <c r="P518" t="s">
        <v>12</v>
      </c>
      <c r="R518" s="46">
        <v>39831</v>
      </c>
      <c r="S518" s="47">
        <v>0.83712962962962967</v>
      </c>
      <c r="T518" t="s">
        <v>67</v>
      </c>
      <c r="V518" s="46">
        <v>39849</v>
      </c>
      <c r="W518" s="47">
        <v>0.31483796296296296</v>
      </c>
      <c r="Y518" s="46">
        <v>39879</v>
      </c>
      <c r="Z518" s="47">
        <v>0.38753472222222224</v>
      </c>
    </row>
    <row r="519" spans="2:26">
      <c r="B519" s="46">
        <v>39880</v>
      </c>
      <c r="C519" s="47">
        <v>0.92063657407407407</v>
      </c>
      <c r="D519">
        <v>648</v>
      </c>
      <c r="E519" t="s">
        <v>15</v>
      </c>
      <c r="H519" s="46">
        <v>39826</v>
      </c>
      <c r="I519" s="47">
        <v>0.61165509259259265</v>
      </c>
      <c r="J519">
        <v>83</v>
      </c>
      <c r="K519" t="s">
        <v>15</v>
      </c>
      <c r="N519" t="s">
        <v>12</v>
      </c>
      <c r="R519" s="46">
        <v>39832</v>
      </c>
      <c r="S519" s="47">
        <v>0.32047453703703704</v>
      </c>
      <c r="T519" t="s">
        <v>65</v>
      </c>
      <c r="V519" s="46">
        <v>39849</v>
      </c>
      <c r="W519" s="47">
        <v>0.3273611111111111</v>
      </c>
      <c r="Y519" s="46">
        <v>39879</v>
      </c>
      <c r="Z519" s="47">
        <v>0.40035879629629628</v>
      </c>
    </row>
    <row r="520" spans="2:26">
      <c r="B520" s="46">
        <v>39880</v>
      </c>
      <c r="C520" s="47">
        <v>0.95537037037037031</v>
      </c>
      <c r="D520">
        <v>65</v>
      </c>
      <c r="E520" t="s">
        <v>15</v>
      </c>
      <c r="H520" s="46">
        <v>39826</v>
      </c>
      <c r="I520" s="47">
        <v>0.69768518518518519</v>
      </c>
      <c r="J520">
        <v>20</v>
      </c>
      <c r="K520" t="s">
        <v>16</v>
      </c>
      <c r="N520" t="s">
        <v>12</v>
      </c>
      <c r="R520" s="46">
        <v>39832</v>
      </c>
      <c r="S520" s="47">
        <v>0.95103009259259252</v>
      </c>
      <c r="T520" t="s">
        <v>67</v>
      </c>
      <c r="V520" s="46">
        <v>39849</v>
      </c>
      <c r="W520" s="47">
        <v>0.7666087962962963</v>
      </c>
      <c r="Y520" s="46">
        <v>39879</v>
      </c>
      <c r="Z520" s="47">
        <v>0.5388425925925926</v>
      </c>
    </row>
    <row r="521" spans="2:26">
      <c r="B521" s="46">
        <v>39881</v>
      </c>
      <c r="C521" s="47">
        <v>0.53219907407407407</v>
      </c>
      <c r="D521">
        <v>33</v>
      </c>
      <c r="E521" t="s">
        <v>16</v>
      </c>
      <c r="H521" s="46">
        <v>39826</v>
      </c>
      <c r="I521" s="47">
        <v>0.7527314814814815</v>
      </c>
      <c r="J521">
        <v>22</v>
      </c>
      <c r="K521" t="s">
        <v>16</v>
      </c>
      <c r="N521" t="s">
        <v>12</v>
      </c>
      <c r="R521" s="46">
        <v>39833</v>
      </c>
      <c r="S521" s="47">
        <v>0.34638888888888886</v>
      </c>
      <c r="T521" t="s">
        <v>65</v>
      </c>
      <c r="V521" s="46">
        <v>39849</v>
      </c>
      <c r="W521" s="47">
        <v>0.98406249999999995</v>
      </c>
      <c r="Y521" s="46">
        <v>39879</v>
      </c>
      <c r="Z521" s="47">
        <v>0.54020833333333329</v>
      </c>
    </row>
    <row r="522" spans="2:26">
      <c r="B522" s="46">
        <v>39881</v>
      </c>
      <c r="C522" s="47">
        <v>0.53528935185185189</v>
      </c>
      <c r="D522">
        <v>664</v>
      </c>
      <c r="E522" t="s">
        <v>15</v>
      </c>
      <c r="H522" s="46">
        <v>39826</v>
      </c>
      <c r="I522" s="47">
        <v>0.76226851851851851</v>
      </c>
      <c r="J522">
        <v>45</v>
      </c>
      <c r="K522" t="s">
        <v>16</v>
      </c>
      <c r="N522" t="s">
        <v>12</v>
      </c>
      <c r="R522" s="46">
        <v>39833</v>
      </c>
      <c r="S522" s="47">
        <v>0.60878472222222224</v>
      </c>
      <c r="T522" t="s">
        <v>65</v>
      </c>
      <c r="V522" s="46">
        <v>39849</v>
      </c>
      <c r="W522" s="47">
        <v>0.99509259259259253</v>
      </c>
      <c r="Y522" s="46">
        <v>39879</v>
      </c>
      <c r="Z522" s="47">
        <v>0.54780092592592589</v>
      </c>
    </row>
    <row r="523" spans="2:26">
      <c r="B523" s="46">
        <v>39881</v>
      </c>
      <c r="C523" s="47">
        <v>0.58284722222222218</v>
      </c>
      <c r="D523">
        <v>44</v>
      </c>
      <c r="E523" t="s">
        <v>15</v>
      </c>
      <c r="H523" s="46">
        <v>39826</v>
      </c>
      <c r="I523" s="47">
        <v>0.91560185185185183</v>
      </c>
      <c r="J523">
        <v>11</v>
      </c>
      <c r="K523" t="s">
        <v>16</v>
      </c>
      <c r="N523" t="s">
        <v>12</v>
      </c>
      <c r="R523" s="46">
        <v>39834</v>
      </c>
      <c r="S523" s="47">
        <v>0.62509259259259264</v>
      </c>
      <c r="T523" t="s">
        <v>73</v>
      </c>
      <c r="V523" s="46">
        <v>39850</v>
      </c>
      <c r="W523" s="47">
        <v>4.1666666666666669E-4</v>
      </c>
      <c r="Y523" s="46">
        <v>39879</v>
      </c>
      <c r="Z523" s="47">
        <v>0.70348379629629632</v>
      </c>
    </row>
    <row r="524" spans="2:26">
      <c r="B524" s="46">
        <v>39881</v>
      </c>
      <c r="C524" s="47">
        <v>0.58415509259259257</v>
      </c>
      <c r="D524">
        <v>60</v>
      </c>
      <c r="E524" t="s">
        <v>15</v>
      </c>
      <c r="H524" s="46">
        <v>39826</v>
      </c>
      <c r="I524" s="47">
        <v>0.91598379629629623</v>
      </c>
      <c r="J524">
        <v>22</v>
      </c>
      <c r="K524" t="s">
        <v>16</v>
      </c>
      <c r="N524" t="s">
        <v>12</v>
      </c>
      <c r="R524" s="46">
        <v>39834</v>
      </c>
      <c r="S524" s="47">
        <v>0.62511574074074072</v>
      </c>
      <c r="T524" t="s">
        <v>73</v>
      </c>
      <c r="V524" s="46">
        <v>39850</v>
      </c>
      <c r="W524" s="47">
        <v>1.4699074074074074E-3</v>
      </c>
      <c r="Y524" s="46">
        <v>39879</v>
      </c>
      <c r="Z524" s="47">
        <v>0.70498842592592592</v>
      </c>
    </row>
    <row r="525" spans="2:26">
      <c r="B525" s="46">
        <v>39881</v>
      </c>
      <c r="C525" s="47">
        <v>0.60304398148148153</v>
      </c>
      <c r="D525">
        <v>15</v>
      </c>
      <c r="E525" t="s">
        <v>15</v>
      </c>
      <c r="H525" s="46">
        <v>39826</v>
      </c>
      <c r="I525" s="47">
        <v>0.31335648148148149</v>
      </c>
      <c r="J525">
        <v>112</v>
      </c>
      <c r="K525" t="s">
        <v>15</v>
      </c>
      <c r="N525" t="s">
        <v>12</v>
      </c>
      <c r="R525" s="46">
        <v>39834</v>
      </c>
      <c r="S525" s="47">
        <v>0.88101851851851853</v>
      </c>
      <c r="T525" t="s">
        <v>67</v>
      </c>
      <c r="V525" s="46">
        <v>39850</v>
      </c>
      <c r="W525" s="47">
        <v>0.12023148148148148</v>
      </c>
      <c r="Y525" s="46">
        <v>39879</v>
      </c>
      <c r="Z525" s="47">
        <v>0.73700231481481471</v>
      </c>
    </row>
    <row r="526" spans="2:26">
      <c r="B526" s="46">
        <v>39881</v>
      </c>
      <c r="C526" s="47">
        <v>0.609375</v>
      </c>
      <c r="D526">
        <v>41</v>
      </c>
      <c r="E526" t="s">
        <v>16</v>
      </c>
      <c r="H526" s="46">
        <v>39826</v>
      </c>
      <c r="I526" s="47">
        <v>0.33256944444444442</v>
      </c>
      <c r="J526">
        <v>120</v>
      </c>
      <c r="K526" t="s">
        <v>15</v>
      </c>
      <c r="N526" t="s">
        <v>12</v>
      </c>
      <c r="R526" s="46">
        <v>39834</v>
      </c>
      <c r="S526" s="47">
        <v>0.88644675925925931</v>
      </c>
      <c r="T526" t="s">
        <v>65</v>
      </c>
      <c r="V526" s="46">
        <v>39851</v>
      </c>
      <c r="W526" s="47">
        <v>0.14202546296296295</v>
      </c>
      <c r="Y526" s="46">
        <v>39879</v>
      </c>
      <c r="Z526" s="47">
        <v>0.76174768518518521</v>
      </c>
    </row>
    <row r="527" spans="2:26">
      <c r="B527" s="46">
        <v>39881</v>
      </c>
      <c r="C527" s="47">
        <v>0.61</v>
      </c>
      <c r="D527">
        <v>23</v>
      </c>
      <c r="E527" t="s">
        <v>15</v>
      </c>
      <c r="H527" s="46">
        <v>39826</v>
      </c>
      <c r="I527" s="47">
        <v>0.37432870370370369</v>
      </c>
      <c r="J527">
        <v>54</v>
      </c>
      <c r="K527" t="s">
        <v>16</v>
      </c>
      <c r="N527" t="s">
        <v>12</v>
      </c>
      <c r="R527" s="46">
        <v>39834</v>
      </c>
      <c r="S527" s="47">
        <v>0.93687500000000001</v>
      </c>
      <c r="T527" t="s">
        <v>67</v>
      </c>
      <c r="V527" s="46">
        <v>39851</v>
      </c>
      <c r="W527" s="47">
        <v>0.14601851851851852</v>
      </c>
      <c r="Y527" s="46">
        <v>39879</v>
      </c>
      <c r="Z527" s="47">
        <v>0.80620370370370376</v>
      </c>
    </row>
    <row r="528" spans="2:26">
      <c r="B528" s="46">
        <v>39881</v>
      </c>
      <c r="C528" s="47">
        <v>0.67052083333333334</v>
      </c>
      <c r="D528">
        <v>18</v>
      </c>
      <c r="E528" t="s">
        <v>16</v>
      </c>
      <c r="H528" s="46">
        <v>39826</v>
      </c>
      <c r="I528" s="47">
        <v>0.38315972222222222</v>
      </c>
      <c r="J528">
        <v>18</v>
      </c>
      <c r="K528" t="s">
        <v>16</v>
      </c>
      <c r="N528" t="s">
        <v>12</v>
      </c>
      <c r="R528" s="46">
        <v>39835</v>
      </c>
      <c r="S528" s="47">
        <v>0.34292824074074074</v>
      </c>
      <c r="T528" t="s">
        <v>67</v>
      </c>
      <c r="V528" s="46">
        <v>39851</v>
      </c>
      <c r="W528" s="47">
        <v>0.15834490740740739</v>
      </c>
      <c r="Y528" s="46">
        <v>39879</v>
      </c>
      <c r="Z528" s="47">
        <v>0.85930555555555566</v>
      </c>
    </row>
    <row r="529" spans="2:26">
      <c r="B529" s="46">
        <v>39881</v>
      </c>
      <c r="C529" s="47">
        <v>0.67113425925925929</v>
      </c>
      <c r="D529">
        <v>36</v>
      </c>
      <c r="E529" t="s">
        <v>15</v>
      </c>
      <c r="H529" s="46">
        <v>39826</v>
      </c>
      <c r="I529" s="47">
        <v>0.42930555555555555</v>
      </c>
      <c r="J529">
        <v>8</v>
      </c>
      <c r="K529" t="s">
        <v>16</v>
      </c>
      <c r="N529" t="s">
        <v>12</v>
      </c>
      <c r="R529" s="46">
        <v>39836</v>
      </c>
      <c r="S529" s="47">
        <v>0.71277777777777773</v>
      </c>
      <c r="T529" t="s">
        <v>71</v>
      </c>
      <c r="V529" s="46">
        <v>39851</v>
      </c>
      <c r="W529" s="47">
        <v>0.17768518518518517</v>
      </c>
      <c r="Y529" s="46">
        <v>39879</v>
      </c>
      <c r="Z529" s="47">
        <v>0.86378472222222225</v>
      </c>
    </row>
    <row r="530" spans="2:26">
      <c r="B530" s="46">
        <v>39881</v>
      </c>
      <c r="C530" s="47">
        <v>0.69739583333333333</v>
      </c>
      <c r="D530">
        <v>76</v>
      </c>
      <c r="E530" t="s">
        <v>15</v>
      </c>
      <c r="H530" s="46">
        <v>39826</v>
      </c>
      <c r="I530" s="47">
        <v>0.43716435185185182</v>
      </c>
      <c r="J530">
        <v>57</v>
      </c>
      <c r="K530" t="s">
        <v>16</v>
      </c>
      <c r="N530" t="s">
        <v>12</v>
      </c>
      <c r="R530" s="46">
        <v>39836</v>
      </c>
      <c r="S530" s="47">
        <v>0.71299768518518514</v>
      </c>
      <c r="T530" t="s">
        <v>73</v>
      </c>
      <c r="V530" s="46">
        <v>39851</v>
      </c>
      <c r="W530" s="47">
        <v>0.4815740740740741</v>
      </c>
      <c r="Y530" s="46">
        <v>39880</v>
      </c>
      <c r="Z530" s="47">
        <v>0.28628472222222223</v>
      </c>
    </row>
    <row r="531" spans="2:26">
      <c r="B531" s="46">
        <v>39881</v>
      </c>
      <c r="C531" s="47">
        <v>0.69944444444444442</v>
      </c>
      <c r="D531">
        <v>37</v>
      </c>
      <c r="E531" t="s">
        <v>15</v>
      </c>
      <c r="H531" s="46">
        <v>39827</v>
      </c>
      <c r="I531" s="47">
        <v>0.33274305555555556</v>
      </c>
      <c r="J531">
        <v>34</v>
      </c>
      <c r="K531" t="s">
        <v>15</v>
      </c>
      <c r="N531" t="s">
        <v>12</v>
      </c>
      <c r="R531" s="46">
        <v>39836</v>
      </c>
      <c r="S531" s="47">
        <v>0.71300925925925929</v>
      </c>
      <c r="T531" t="s">
        <v>73</v>
      </c>
      <c r="V531" s="46">
        <v>39851</v>
      </c>
      <c r="W531" s="47">
        <v>0.48853009259259261</v>
      </c>
      <c r="Y531" s="46">
        <v>39880</v>
      </c>
      <c r="Z531" s="47">
        <v>0.37584490740740745</v>
      </c>
    </row>
    <row r="532" spans="2:26">
      <c r="B532" s="46">
        <v>39881</v>
      </c>
      <c r="C532" s="47">
        <v>0.73159722222222223</v>
      </c>
      <c r="D532">
        <v>933</v>
      </c>
      <c r="E532" t="s">
        <v>15</v>
      </c>
      <c r="H532" s="46">
        <v>39827</v>
      </c>
      <c r="I532" s="47">
        <v>0.4377314814814815</v>
      </c>
      <c r="J532">
        <v>96</v>
      </c>
      <c r="K532" t="s">
        <v>15</v>
      </c>
      <c r="N532" t="s">
        <v>12</v>
      </c>
      <c r="R532" s="46">
        <v>39836</v>
      </c>
      <c r="S532" s="47">
        <v>0.71939814814814806</v>
      </c>
      <c r="T532" t="s">
        <v>73</v>
      </c>
      <c r="V532" s="46">
        <v>39851</v>
      </c>
      <c r="W532" s="47">
        <v>0.50300925925925932</v>
      </c>
      <c r="Y532" s="46">
        <v>39880</v>
      </c>
      <c r="Z532" s="47">
        <v>0.63039351851851855</v>
      </c>
    </row>
    <row r="533" spans="2:26">
      <c r="B533" s="46">
        <v>39881</v>
      </c>
      <c r="C533" s="47">
        <v>0.8875925925925926</v>
      </c>
      <c r="D533">
        <v>140</v>
      </c>
      <c r="E533" t="s">
        <v>15</v>
      </c>
      <c r="H533" s="46">
        <v>39827</v>
      </c>
      <c r="I533" s="47">
        <v>0.44122685185185184</v>
      </c>
      <c r="J533">
        <v>8</v>
      </c>
      <c r="K533" t="s">
        <v>16</v>
      </c>
      <c r="M533" t="s">
        <v>12</v>
      </c>
      <c r="R533" s="46">
        <v>39836</v>
      </c>
      <c r="S533" s="47">
        <v>0.71940972222222221</v>
      </c>
      <c r="T533" t="s">
        <v>73</v>
      </c>
      <c r="V533" s="46">
        <v>39851</v>
      </c>
      <c r="W533" s="47">
        <v>0.9299074074074074</v>
      </c>
      <c r="Y533" s="46">
        <v>39881</v>
      </c>
      <c r="Z533" s="47">
        <v>0.36425925925925928</v>
      </c>
    </row>
    <row r="534" spans="2:26">
      <c r="B534" s="46">
        <v>39881</v>
      </c>
      <c r="C534" s="47">
        <v>0.88962962962962966</v>
      </c>
      <c r="D534">
        <v>19</v>
      </c>
      <c r="E534" t="s">
        <v>15</v>
      </c>
      <c r="H534" s="46">
        <v>39827</v>
      </c>
      <c r="I534" s="47">
        <v>0.4415972222222222</v>
      </c>
      <c r="J534">
        <v>22</v>
      </c>
      <c r="K534" t="s">
        <v>16</v>
      </c>
      <c r="M534" t="s">
        <v>12</v>
      </c>
      <c r="R534" s="46">
        <v>39836</v>
      </c>
      <c r="S534" s="47">
        <v>0.71952546296296294</v>
      </c>
      <c r="T534" t="s">
        <v>73</v>
      </c>
      <c r="V534" s="46">
        <v>39851</v>
      </c>
      <c r="W534" s="47">
        <v>0.93650462962962966</v>
      </c>
      <c r="Y534" s="46">
        <v>39881</v>
      </c>
      <c r="Z534" s="47">
        <v>0.45960648148148148</v>
      </c>
    </row>
    <row r="535" spans="2:26">
      <c r="B535" s="46">
        <v>39882</v>
      </c>
      <c r="C535" s="47">
        <v>0.69108796296296304</v>
      </c>
      <c r="D535">
        <v>129</v>
      </c>
      <c r="E535" t="s">
        <v>15</v>
      </c>
      <c r="H535" s="46">
        <v>39827</v>
      </c>
      <c r="I535" s="47">
        <v>0.44260416666666669</v>
      </c>
      <c r="J535">
        <v>71</v>
      </c>
      <c r="K535" t="s">
        <v>16</v>
      </c>
      <c r="N535" t="s">
        <v>12</v>
      </c>
      <c r="R535" s="46">
        <v>39836</v>
      </c>
      <c r="S535" s="47">
        <v>0.71953703703703698</v>
      </c>
      <c r="T535" t="s">
        <v>73</v>
      </c>
      <c r="V535" s="46">
        <v>39851</v>
      </c>
      <c r="W535" s="47">
        <v>0.9366782407407408</v>
      </c>
      <c r="Y535" s="46">
        <v>39881</v>
      </c>
      <c r="Z535" s="47">
        <v>0.48590277777777779</v>
      </c>
    </row>
    <row r="536" spans="2:26">
      <c r="B536" s="46">
        <v>39882</v>
      </c>
      <c r="C536" s="47">
        <v>0.69483796296296296</v>
      </c>
      <c r="D536">
        <v>31</v>
      </c>
      <c r="E536" t="s">
        <v>15</v>
      </c>
      <c r="H536" s="46">
        <v>39827</v>
      </c>
      <c r="I536" s="47">
        <v>0.57578703703703704</v>
      </c>
      <c r="J536">
        <v>93</v>
      </c>
      <c r="K536" t="s">
        <v>15</v>
      </c>
      <c r="N536" t="s">
        <v>12</v>
      </c>
      <c r="R536" s="46">
        <v>39836</v>
      </c>
      <c r="S536" s="47">
        <v>0.76702546296296292</v>
      </c>
      <c r="T536" t="s">
        <v>67</v>
      </c>
      <c r="V536" s="46">
        <v>39851</v>
      </c>
      <c r="W536" s="47">
        <v>0.94046296296296295</v>
      </c>
      <c r="Y536" s="46">
        <v>39881</v>
      </c>
      <c r="Z536" s="47">
        <v>0.59689814814814812</v>
      </c>
    </row>
    <row r="537" spans="2:26">
      <c r="B537" s="46">
        <v>39882</v>
      </c>
      <c r="C537" s="47">
        <v>0.70378472222222221</v>
      </c>
      <c r="D537">
        <v>172</v>
      </c>
      <c r="E537" t="s">
        <v>15</v>
      </c>
      <c r="H537" s="46">
        <v>39827</v>
      </c>
      <c r="I537" s="47">
        <v>0.60231481481481486</v>
      </c>
      <c r="J537">
        <v>45</v>
      </c>
      <c r="K537" t="s">
        <v>16</v>
      </c>
      <c r="N537" t="s">
        <v>12</v>
      </c>
      <c r="R537" s="46">
        <v>39836</v>
      </c>
      <c r="S537" s="47">
        <v>3.0127314814814815E-2</v>
      </c>
      <c r="T537" t="s">
        <v>65</v>
      </c>
      <c r="V537" s="46">
        <v>39851</v>
      </c>
      <c r="W537" s="47">
        <v>0.94063657407407408</v>
      </c>
      <c r="Y537" s="46">
        <v>39882</v>
      </c>
      <c r="Z537" s="47">
        <v>0.60432870370370373</v>
      </c>
    </row>
    <row r="538" spans="2:26">
      <c r="B538" s="46">
        <v>39882</v>
      </c>
      <c r="C538" s="47">
        <v>0.90653935185185175</v>
      </c>
      <c r="D538">
        <v>33</v>
      </c>
      <c r="E538" t="s">
        <v>16</v>
      </c>
      <c r="H538" s="46">
        <v>39827</v>
      </c>
      <c r="I538" s="47">
        <v>0.60312500000000002</v>
      </c>
      <c r="J538">
        <v>8</v>
      </c>
      <c r="K538" t="s">
        <v>16</v>
      </c>
      <c r="M538" t="s">
        <v>12</v>
      </c>
      <c r="R538" s="46">
        <v>39836</v>
      </c>
      <c r="S538" s="47">
        <v>0.16708333333333333</v>
      </c>
      <c r="T538" t="s">
        <v>65</v>
      </c>
      <c r="V538" s="46">
        <v>39851</v>
      </c>
      <c r="W538" s="47">
        <v>0.97787037037037028</v>
      </c>
      <c r="Y538" s="46">
        <v>39882</v>
      </c>
      <c r="Z538" s="47">
        <v>0.60791666666666666</v>
      </c>
    </row>
    <row r="539" spans="2:26">
      <c r="B539" s="46">
        <v>39882</v>
      </c>
      <c r="C539" s="47">
        <v>0.92418981481481488</v>
      </c>
      <c r="D539">
        <v>32</v>
      </c>
      <c r="E539" t="s">
        <v>16</v>
      </c>
      <c r="H539" s="46">
        <v>39827</v>
      </c>
      <c r="I539" s="47">
        <v>0.72917824074074078</v>
      </c>
      <c r="J539">
        <v>54</v>
      </c>
      <c r="K539" t="s">
        <v>16</v>
      </c>
      <c r="N539" t="s">
        <v>12</v>
      </c>
      <c r="R539" s="46">
        <v>39837</v>
      </c>
      <c r="S539" s="47">
        <v>0.71210648148148159</v>
      </c>
      <c r="T539" t="s">
        <v>67</v>
      </c>
      <c r="V539" s="46">
        <v>39852</v>
      </c>
      <c r="W539" s="47">
        <v>1.2268518518518519E-2</v>
      </c>
      <c r="Y539" s="46">
        <v>39882</v>
      </c>
      <c r="Z539" s="47">
        <v>0.60973379629629632</v>
      </c>
    </row>
    <row r="540" spans="2:26">
      <c r="B540" s="46">
        <v>39882</v>
      </c>
      <c r="C540" s="47">
        <v>0.93774305555555559</v>
      </c>
      <c r="D540">
        <v>32</v>
      </c>
      <c r="E540" t="s">
        <v>16</v>
      </c>
      <c r="H540" s="46">
        <v>39827</v>
      </c>
      <c r="I540" s="47">
        <v>0.73054398148148147</v>
      </c>
      <c r="J540">
        <v>52</v>
      </c>
      <c r="K540" t="s">
        <v>16</v>
      </c>
      <c r="N540" t="s">
        <v>12</v>
      </c>
      <c r="R540" s="46">
        <v>39837</v>
      </c>
      <c r="S540" s="47">
        <v>0.71240740740740749</v>
      </c>
      <c r="T540" t="s">
        <v>73</v>
      </c>
      <c r="V540" s="46">
        <v>39852</v>
      </c>
      <c r="W540" s="47">
        <v>9.9247685185185189E-2</v>
      </c>
      <c r="Y540" s="46">
        <v>39883</v>
      </c>
      <c r="Z540" s="47">
        <v>0.24289351851851851</v>
      </c>
    </row>
    <row r="541" spans="2:26">
      <c r="B541" s="46">
        <v>39882</v>
      </c>
      <c r="C541" s="47">
        <v>0.94707175925925924</v>
      </c>
      <c r="D541">
        <v>32</v>
      </c>
      <c r="E541" t="s">
        <v>16</v>
      </c>
      <c r="H541" s="46">
        <v>39827</v>
      </c>
      <c r="I541" s="47">
        <v>0.73372685185185194</v>
      </c>
      <c r="J541">
        <v>15</v>
      </c>
      <c r="K541" t="s">
        <v>16</v>
      </c>
      <c r="N541" t="s">
        <v>12</v>
      </c>
      <c r="R541" s="46">
        <v>39837</v>
      </c>
      <c r="S541" s="47">
        <v>0.71241898148148142</v>
      </c>
      <c r="T541" t="s">
        <v>73</v>
      </c>
      <c r="V541" s="46">
        <v>39852</v>
      </c>
      <c r="W541" s="47">
        <v>0.15719907407407407</v>
      </c>
      <c r="Y541" s="46">
        <v>39883</v>
      </c>
      <c r="Z541" s="47">
        <v>0.2732060185185185</v>
      </c>
    </row>
    <row r="542" spans="2:26">
      <c r="B542" s="46">
        <v>39882</v>
      </c>
      <c r="C542" s="47">
        <v>0.27922453703703703</v>
      </c>
      <c r="D542">
        <v>47</v>
      </c>
      <c r="E542" t="s">
        <v>15</v>
      </c>
      <c r="H542" s="46">
        <v>39827</v>
      </c>
      <c r="I542" s="47">
        <v>0.73414351851851845</v>
      </c>
      <c r="J542">
        <v>304</v>
      </c>
      <c r="K542" t="s">
        <v>16</v>
      </c>
      <c r="N542" t="s">
        <v>12</v>
      </c>
      <c r="R542" s="46">
        <v>39837</v>
      </c>
      <c r="S542" s="47">
        <v>0.71253472222222225</v>
      </c>
      <c r="T542" t="s">
        <v>73</v>
      </c>
      <c r="V542" s="46">
        <v>39852</v>
      </c>
      <c r="W542" s="47">
        <v>0.86192129629629621</v>
      </c>
      <c r="Y542" s="46">
        <v>39883</v>
      </c>
      <c r="Z542" s="47">
        <v>0.4722453703703704</v>
      </c>
    </row>
    <row r="543" spans="2:26">
      <c r="B543" s="46">
        <v>39882</v>
      </c>
      <c r="C543" s="47">
        <v>0.30851851851851853</v>
      </c>
      <c r="D543">
        <v>15</v>
      </c>
      <c r="E543" t="s">
        <v>15</v>
      </c>
      <c r="H543" s="46">
        <v>39827</v>
      </c>
      <c r="I543" s="47">
        <v>0.77247685185185189</v>
      </c>
      <c r="J543">
        <v>60</v>
      </c>
      <c r="K543" t="s">
        <v>16</v>
      </c>
      <c r="M543" t="s">
        <v>12</v>
      </c>
      <c r="R543" s="46">
        <v>39837</v>
      </c>
      <c r="S543" s="47">
        <v>0.7125462962962964</v>
      </c>
      <c r="T543" t="s">
        <v>73</v>
      </c>
      <c r="V543" s="46">
        <v>39852</v>
      </c>
      <c r="W543" s="47">
        <v>0.86706018518518524</v>
      </c>
      <c r="Y543" s="46">
        <v>39883</v>
      </c>
      <c r="Z543" s="47">
        <v>0.47396990740740735</v>
      </c>
    </row>
    <row r="544" spans="2:26">
      <c r="B544" s="46">
        <v>39883</v>
      </c>
      <c r="C544" s="47">
        <v>0.24832175925925926</v>
      </c>
      <c r="D544">
        <v>30</v>
      </c>
      <c r="E544" t="s">
        <v>16</v>
      </c>
      <c r="H544" s="46">
        <v>39827</v>
      </c>
      <c r="I544" s="47">
        <v>0.79910879629629628</v>
      </c>
      <c r="J544">
        <v>28</v>
      </c>
      <c r="K544" t="s">
        <v>16</v>
      </c>
      <c r="M544" t="s">
        <v>12</v>
      </c>
      <c r="R544" s="46">
        <v>39837</v>
      </c>
      <c r="S544" s="47">
        <v>0.7987037037037038</v>
      </c>
      <c r="T544" t="s">
        <v>65</v>
      </c>
      <c r="V544" s="46">
        <v>39852</v>
      </c>
      <c r="W544" s="47">
        <v>0.86709490740740736</v>
      </c>
      <c r="Y544" s="46">
        <v>39883</v>
      </c>
      <c r="Z544" s="47">
        <v>0.70621527777777782</v>
      </c>
    </row>
    <row r="545" spans="2:26">
      <c r="B545" s="46">
        <v>39883</v>
      </c>
      <c r="C545" s="47">
        <v>0.25474537037037037</v>
      </c>
      <c r="D545">
        <v>31</v>
      </c>
      <c r="E545" t="s">
        <v>16</v>
      </c>
      <c r="H545" s="46">
        <v>39827</v>
      </c>
      <c r="I545" s="47">
        <v>0.80495370370370367</v>
      </c>
      <c r="J545">
        <v>13</v>
      </c>
      <c r="K545" t="s">
        <v>16</v>
      </c>
      <c r="M545" t="s">
        <v>12</v>
      </c>
      <c r="R545" s="46">
        <v>39837</v>
      </c>
      <c r="S545" s="47">
        <v>0.80978009259259265</v>
      </c>
      <c r="T545" t="s">
        <v>73</v>
      </c>
      <c r="V545" s="46">
        <v>39852</v>
      </c>
      <c r="W545" s="47">
        <v>0.87357638888888889</v>
      </c>
      <c r="Y545" s="46">
        <v>39883</v>
      </c>
      <c r="Z545" s="47">
        <v>0.709050925925926</v>
      </c>
    </row>
    <row r="546" spans="2:26">
      <c r="B546" s="46">
        <v>39883</v>
      </c>
      <c r="C546" s="47">
        <v>0.27782407407407406</v>
      </c>
      <c r="D546">
        <v>12</v>
      </c>
      <c r="E546" t="s">
        <v>16</v>
      </c>
      <c r="H546" s="46">
        <v>39827</v>
      </c>
      <c r="I546" s="47">
        <v>0.80760416666666668</v>
      </c>
      <c r="J546">
        <v>181</v>
      </c>
      <c r="K546" t="s">
        <v>15</v>
      </c>
      <c r="M546" t="s">
        <v>12</v>
      </c>
      <c r="R546" s="46">
        <v>39837</v>
      </c>
      <c r="S546" s="47">
        <v>0.80979166666666658</v>
      </c>
      <c r="T546" t="s">
        <v>73</v>
      </c>
      <c r="V546" s="46">
        <v>39852</v>
      </c>
      <c r="W546" s="47">
        <v>0.87366898148148142</v>
      </c>
      <c r="Y546" s="46">
        <v>39884</v>
      </c>
      <c r="Z546" s="47">
        <v>0.7459837962962963</v>
      </c>
    </row>
    <row r="547" spans="2:26">
      <c r="B547" s="46">
        <v>39883</v>
      </c>
      <c r="C547" s="47">
        <v>0.2782175925925926</v>
      </c>
      <c r="D547">
        <v>128</v>
      </c>
      <c r="E547" t="s">
        <v>15</v>
      </c>
      <c r="H547" s="46">
        <v>39827</v>
      </c>
      <c r="I547" s="47">
        <v>0.82424768518518521</v>
      </c>
      <c r="J547">
        <v>48</v>
      </c>
      <c r="K547" t="s">
        <v>16</v>
      </c>
      <c r="N547" t="s">
        <v>12</v>
      </c>
      <c r="R547" s="46">
        <v>39837</v>
      </c>
      <c r="S547" s="47">
        <v>0.81120370370370365</v>
      </c>
      <c r="T547" t="s">
        <v>73</v>
      </c>
      <c r="V547" s="46">
        <v>39853</v>
      </c>
      <c r="W547" s="47">
        <v>0.25571759259259258</v>
      </c>
      <c r="Y547" s="46">
        <v>39884</v>
      </c>
      <c r="Z547" s="47">
        <v>0.74910879629629623</v>
      </c>
    </row>
    <row r="548" spans="2:26">
      <c r="B548" s="46">
        <v>39883</v>
      </c>
      <c r="C548" s="47">
        <v>0.48297453703703702</v>
      </c>
      <c r="D548">
        <v>6</v>
      </c>
      <c r="E548" t="s">
        <v>16</v>
      </c>
      <c r="H548" s="46">
        <v>39828</v>
      </c>
      <c r="I548" s="47">
        <v>0.27856481481481482</v>
      </c>
      <c r="J548">
        <v>21</v>
      </c>
      <c r="K548" t="s">
        <v>16</v>
      </c>
      <c r="N548" t="s">
        <v>12</v>
      </c>
      <c r="R548" s="46">
        <v>39837</v>
      </c>
      <c r="S548" s="47">
        <v>0.8112152777777778</v>
      </c>
      <c r="T548" t="s">
        <v>73</v>
      </c>
      <c r="V548" s="46">
        <v>39853</v>
      </c>
      <c r="W548" s="47">
        <v>0.2587962962962963</v>
      </c>
      <c r="Y548" s="46">
        <v>39885</v>
      </c>
      <c r="Z548" s="47">
        <v>0.24309027777777778</v>
      </c>
    </row>
    <row r="549" spans="2:26">
      <c r="B549" s="46">
        <v>39883</v>
      </c>
      <c r="C549" s="47">
        <v>0.48326388888888888</v>
      </c>
      <c r="D549">
        <v>48</v>
      </c>
      <c r="E549" t="s">
        <v>15</v>
      </c>
      <c r="H549" s="46">
        <v>39828</v>
      </c>
      <c r="I549" s="47">
        <v>0.3805439814814815</v>
      </c>
      <c r="J549">
        <v>85</v>
      </c>
      <c r="K549" t="s">
        <v>15</v>
      </c>
      <c r="N549" t="s">
        <v>12</v>
      </c>
      <c r="R549" s="46">
        <v>39837</v>
      </c>
      <c r="S549" s="47">
        <v>0.8116782407407408</v>
      </c>
      <c r="T549" t="s">
        <v>73</v>
      </c>
      <c r="V549" s="46">
        <v>39853</v>
      </c>
      <c r="W549" s="47">
        <v>0.29781249999999998</v>
      </c>
      <c r="Y549" s="46">
        <v>39886</v>
      </c>
      <c r="Z549" s="47">
        <v>0.39260416666666664</v>
      </c>
    </row>
    <row r="550" spans="2:26">
      <c r="B550" s="46">
        <v>39883</v>
      </c>
      <c r="C550" s="47">
        <v>0.67917824074074085</v>
      </c>
      <c r="D550">
        <v>12</v>
      </c>
      <c r="E550" t="s">
        <v>15</v>
      </c>
      <c r="H550" s="46">
        <v>39828</v>
      </c>
      <c r="I550" s="47">
        <v>0.77106481481481481</v>
      </c>
      <c r="J550">
        <v>49</v>
      </c>
      <c r="K550" t="s">
        <v>15</v>
      </c>
      <c r="M550" t="s">
        <v>12</v>
      </c>
      <c r="R550" s="46">
        <v>39837</v>
      </c>
      <c r="S550" s="47">
        <v>0.81168981481481473</v>
      </c>
      <c r="T550" t="s">
        <v>73</v>
      </c>
      <c r="V550" s="46">
        <v>39853</v>
      </c>
      <c r="W550" s="47">
        <v>0.29782407407407407</v>
      </c>
      <c r="Y550" s="46">
        <v>39886</v>
      </c>
      <c r="Z550" s="47">
        <v>0.74197916666666675</v>
      </c>
    </row>
    <row r="551" spans="2:26">
      <c r="B551" s="46">
        <v>39883</v>
      </c>
      <c r="C551" s="47">
        <v>0.6834837962962963</v>
      </c>
      <c r="D551">
        <v>201</v>
      </c>
      <c r="E551" t="s">
        <v>15</v>
      </c>
      <c r="H551" s="46">
        <v>39828</v>
      </c>
      <c r="I551" s="47">
        <v>0.77203703703703708</v>
      </c>
      <c r="J551">
        <v>271</v>
      </c>
      <c r="K551" t="s">
        <v>15</v>
      </c>
      <c r="N551" t="s">
        <v>12</v>
      </c>
      <c r="R551" s="46">
        <v>39837</v>
      </c>
      <c r="S551" s="47">
        <v>0.81177083333333344</v>
      </c>
      <c r="T551" t="s">
        <v>73</v>
      </c>
      <c r="V551" s="46">
        <v>39853</v>
      </c>
      <c r="W551" s="47">
        <v>0.29783564814814817</v>
      </c>
      <c r="Y551" s="46">
        <v>39886</v>
      </c>
      <c r="Z551" s="47">
        <v>0.75725694444444447</v>
      </c>
    </row>
    <row r="552" spans="2:26">
      <c r="B552" s="46">
        <v>39883</v>
      </c>
      <c r="C552" s="47">
        <v>0.89070601851851849</v>
      </c>
      <c r="D552">
        <v>184</v>
      </c>
      <c r="E552" t="s">
        <v>15</v>
      </c>
      <c r="H552" s="46">
        <v>39828</v>
      </c>
      <c r="I552" s="47">
        <v>0.78749999999999998</v>
      </c>
      <c r="J552">
        <v>330</v>
      </c>
      <c r="K552" t="s">
        <v>15</v>
      </c>
      <c r="N552" t="s">
        <v>12</v>
      </c>
      <c r="R552" s="46">
        <v>39837</v>
      </c>
      <c r="S552" s="47">
        <v>0.81178240740740737</v>
      </c>
      <c r="T552" t="s">
        <v>73</v>
      </c>
      <c r="V552" s="46">
        <v>39853</v>
      </c>
      <c r="W552" s="47">
        <v>0.2978587962962963</v>
      </c>
      <c r="Y552" s="46">
        <v>39886</v>
      </c>
      <c r="Z552" s="47">
        <v>0.76657407407407396</v>
      </c>
    </row>
    <row r="553" spans="2:26">
      <c r="B553" s="46">
        <v>39884</v>
      </c>
      <c r="C553" s="47">
        <v>0.28012731481481484</v>
      </c>
      <c r="D553">
        <v>51</v>
      </c>
      <c r="E553" t="s">
        <v>15</v>
      </c>
      <c r="H553" s="46">
        <v>39828</v>
      </c>
      <c r="I553" s="47">
        <v>0.79603009259259261</v>
      </c>
      <c r="J553">
        <v>17</v>
      </c>
      <c r="K553" t="s">
        <v>15</v>
      </c>
      <c r="N553" t="s">
        <v>12</v>
      </c>
      <c r="R553" s="46">
        <v>39837</v>
      </c>
      <c r="S553" s="47">
        <v>0.81202546296296296</v>
      </c>
      <c r="T553" t="s">
        <v>73</v>
      </c>
      <c r="V553" s="46">
        <v>39853</v>
      </c>
      <c r="W553" s="47">
        <v>0.2978703703703704</v>
      </c>
      <c r="Y553" s="46">
        <v>39886</v>
      </c>
      <c r="Z553" s="47">
        <v>0.83329861111111114</v>
      </c>
    </row>
    <row r="554" spans="2:26">
      <c r="B554" s="46">
        <v>39884</v>
      </c>
      <c r="C554" s="47">
        <v>0.68256944444444445</v>
      </c>
      <c r="D554">
        <v>26</v>
      </c>
      <c r="E554" t="s">
        <v>15</v>
      </c>
      <c r="H554" s="46">
        <v>39828</v>
      </c>
      <c r="I554" s="47">
        <v>0.79650462962962953</v>
      </c>
      <c r="J554">
        <v>19</v>
      </c>
      <c r="K554" t="s">
        <v>16</v>
      </c>
      <c r="N554" t="s">
        <v>12</v>
      </c>
      <c r="R554" s="46">
        <v>39837</v>
      </c>
      <c r="S554" s="47">
        <v>0.812037037037037</v>
      </c>
      <c r="T554" t="s">
        <v>73</v>
      </c>
      <c r="V554" s="46">
        <v>39853</v>
      </c>
      <c r="W554" s="47">
        <v>0.29804398148148148</v>
      </c>
      <c r="Y554" s="46">
        <v>39886</v>
      </c>
      <c r="Z554" s="47">
        <v>0.89506944444444436</v>
      </c>
    </row>
    <row r="555" spans="2:26">
      <c r="B555" s="46">
        <v>39884</v>
      </c>
      <c r="C555" s="47">
        <v>0.87486111111111109</v>
      </c>
      <c r="D555" t="s">
        <v>14</v>
      </c>
      <c r="E555" t="s">
        <v>14</v>
      </c>
      <c r="H555" s="46">
        <v>39828</v>
      </c>
      <c r="I555" s="47">
        <v>0.79737268518518523</v>
      </c>
      <c r="J555">
        <v>17</v>
      </c>
      <c r="K555" t="s">
        <v>16</v>
      </c>
      <c r="N555" t="s">
        <v>12</v>
      </c>
      <c r="R555" s="46">
        <v>39837</v>
      </c>
      <c r="S555" s="47">
        <v>0.81210648148148146</v>
      </c>
      <c r="T555" t="s">
        <v>73</v>
      </c>
      <c r="V555" s="46">
        <v>39853</v>
      </c>
      <c r="W555" s="47">
        <v>0.46454861111111106</v>
      </c>
      <c r="Y555" s="46">
        <v>39886</v>
      </c>
      <c r="Z555" s="47">
        <v>0.90167824074074077</v>
      </c>
    </row>
    <row r="556" spans="2:26">
      <c r="B556" s="46">
        <v>39884</v>
      </c>
      <c r="C556" s="47">
        <v>0.8890162037037036</v>
      </c>
      <c r="D556">
        <v>31</v>
      </c>
      <c r="E556" t="s">
        <v>16</v>
      </c>
      <c r="H556" s="46">
        <v>39828</v>
      </c>
      <c r="I556" s="47">
        <v>0.79780092592592589</v>
      </c>
      <c r="J556">
        <v>18</v>
      </c>
      <c r="K556" t="s">
        <v>15</v>
      </c>
      <c r="N556" t="s">
        <v>12</v>
      </c>
      <c r="R556" s="46">
        <v>39837</v>
      </c>
      <c r="S556" s="47">
        <v>0.81211805555555561</v>
      </c>
      <c r="T556" t="s">
        <v>73</v>
      </c>
      <c r="V556" s="46">
        <v>39853</v>
      </c>
      <c r="W556" s="47">
        <v>0.87288194444444445</v>
      </c>
      <c r="Y556" s="46">
        <v>39888</v>
      </c>
      <c r="Z556" s="47">
        <v>0.69399305555555557</v>
      </c>
    </row>
    <row r="557" spans="2:26">
      <c r="B557" s="46">
        <v>39884</v>
      </c>
      <c r="C557" s="47">
        <v>0.90687499999999999</v>
      </c>
      <c r="D557">
        <v>33</v>
      </c>
      <c r="E557" t="s">
        <v>16</v>
      </c>
      <c r="H557" s="46">
        <v>39828</v>
      </c>
      <c r="I557" s="47">
        <v>0.79840277777777768</v>
      </c>
      <c r="J557">
        <v>299</v>
      </c>
      <c r="K557" t="s">
        <v>15</v>
      </c>
      <c r="N557" t="s">
        <v>12</v>
      </c>
      <c r="R557" s="46">
        <v>39837</v>
      </c>
      <c r="S557" s="47">
        <v>0.81305555555555553</v>
      </c>
      <c r="T557" t="s">
        <v>73</v>
      </c>
      <c r="V557" s="46">
        <v>39854</v>
      </c>
      <c r="W557" s="47">
        <v>0.69708333333333339</v>
      </c>
      <c r="Y557" s="46">
        <v>39888</v>
      </c>
      <c r="Z557" s="47">
        <v>0.69936342592592593</v>
      </c>
    </row>
    <row r="558" spans="2:26">
      <c r="B558" s="46">
        <v>39884</v>
      </c>
      <c r="C558" s="47">
        <v>0.91879629629629633</v>
      </c>
      <c r="D558">
        <v>219</v>
      </c>
      <c r="E558" t="s">
        <v>15</v>
      </c>
      <c r="H558" s="46">
        <v>39828</v>
      </c>
      <c r="I558" s="47">
        <v>0.80206018518518529</v>
      </c>
      <c r="J558">
        <v>12</v>
      </c>
      <c r="K558" t="s">
        <v>16</v>
      </c>
      <c r="M558" t="s">
        <v>12</v>
      </c>
      <c r="R558" s="46">
        <v>39837</v>
      </c>
      <c r="S558" s="47">
        <v>0.81306712962962957</v>
      </c>
      <c r="T558" t="s">
        <v>73</v>
      </c>
      <c r="V558" s="46">
        <v>39854</v>
      </c>
      <c r="W558" s="47">
        <v>0.77965277777777775</v>
      </c>
      <c r="Y558" s="46">
        <v>39888</v>
      </c>
      <c r="Z558" s="47">
        <v>0.87952546296296286</v>
      </c>
    </row>
    <row r="559" spans="2:26">
      <c r="B559" s="46">
        <v>39885</v>
      </c>
      <c r="C559" s="47">
        <v>0.26226851851851851</v>
      </c>
      <c r="D559">
        <v>203</v>
      </c>
      <c r="E559" t="s">
        <v>15</v>
      </c>
      <c r="H559" s="46">
        <v>39828</v>
      </c>
      <c r="I559" s="47">
        <v>0.83263888888888893</v>
      </c>
      <c r="J559">
        <v>22</v>
      </c>
      <c r="K559" t="s">
        <v>16</v>
      </c>
      <c r="N559" t="s">
        <v>12</v>
      </c>
      <c r="R559" s="46">
        <v>39837</v>
      </c>
      <c r="S559" s="47">
        <v>0.81313657407407414</v>
      </c>
      <c r="T559" t="s">
        <v>73</v>
      </c>
      <c r="V559" s="46">
        <v>39854</v>
      </c>
      <c r="W559" s="47">
        <v>0.78980324074074071</v>
      </c>
      <c r="Y559" s="46">
        <v>39889</v>
      </c>
      <c r="Z559" s="47">
        <v>0.61092592592592598</v>
      </c>
    </row>
    <row r="560" spans="2:26">
      <c r="B560" s="46">
        <v>39885</v>
      </c>
      <c r="C560" s="47">
        <v>0.71212962962962967</v>
      </c>
      <c r="D560">
        <v>144</v>
      </c>
      <c r="E560" t="s">
        <v>15</v>
      </c>
      <c r="H560" s="46">
        <v>39828</v>
      </c>
      <c r="I560" s="47">
        <v>0.87145833333333333</v>
      </c>
      <c r="J560">
        <v>31</v>
      </c>
      <c r="K560" t="s">
        <v>16</v>
      </c>
      <c r="N560" t="s">
        <v>12</v>
      </c>
      <c r="R560" s="46">
        <v>39837</v>
      </c>
      <c r="S560" s="47">
        <v>0.81314814814814806</v>
      </c>
      <c r="T560" t="s">
        <v>73</v>
      </c>
      <c r="V560" s="46">
        <v>39854</v>
      </c>
      <c r="W560" s="47">
        <v>0.79203703703703709</v>
      </c>
      <c r="Y560" s="46">
        <v>39889</v>
      </c>
      <c r="Z560" s="47">
        <v>0.83996527777777785</v>
      </c>
    </row>
    <row r="561" spans="2:26">
      <c r="B561" s="46">
        <v>39885</v>
      </c>
      <c r="C561" s="47">
        <v>0.80266203703703709</v>
      </c>
      <c r="D561">
        <v>110</v>
      </c>
      <c r="E561" t="s">
        <v>15</v>
      </c>
      <c r="H561" s="46">
        <v>39829</v>
      </c>
      <c r="I561" s="47">
        <v>0.3444444444444445</v>
      </c>
      <c r="J561">
        <v>58</v>
      </c>
      <c r="K561" t="s">
        <v>16</v>
      </c>
      <c r="N561" t="s">
        <v>12</v>
      </c>
      <c r="R561" s="46">
        <v>39837</v>
      </c>
      <c r="S561" s="47">
        <v>0.87177083333333327</v>
      </c>
      <c r="T561" t="s">
        <v>65</v>
      </c>
      <c r="V561" s="46">
        <v>39854</v>
      </c>
      <c r="W561" s="47">
        <v>0.85541666666666671</v>
      </c>
      <c r="Y561" s="46">
        <v>39889</v>
      </c>
      <c r="Z561" s="47">
        <v>0.84112268518518529</v>
      </c>
    </row>
    <row r="562" spans="2:26">
      <c r="B562" s="46">
        <v>39886</v>
      </c>
      <c r="C562" s="47">
        <v>6.8449074074074079E-2</v>
      </c>
      <c r="D562" t="s">
        <v>14</v>
      </c>
      <c r="E562" t="s">
        <v>14</v>
      </c>
      <c r="H562" s="46">
        <v>39829</v>
      </c>
      <c r="I562" s="47">
        <v>0.36469907407407409</v>
      </c>
      <c r="J562">
        <v>60</v>
      </c>
      <c r="K562" t="s">
        <v>16</v>
      </c>
      <c r="N562" t="s">
        <v>12</v>
      </c>
      <c r="R562" s="46">
        <v>39837</v>
      </c>
      <c r="S562" s="47">
        <v>0.97916666666666663</v>
      </c>
      <c r="T562" t="s">
        <v>73</v>
      </c>
      <c r="V562" s="46">
        <v>39854</v>
      </c>
      <c r="W562" s="47">
        <v>0.85542824074074064</v>
      </c>
      <c r="Y562" s="46">
        <v>39889</v>
      </c>
      <c r="Z562" s="47">
        <v>0.84896990740740741</v>
      </c>
    </row>
    <row r="563" spans="2:26">
      <c r="B563" s="46">
        <v>39886</v>
      </c>
      <c r="C563" s="47">
        <v>0.23185185185185186</v>
      </c>
      <c r="D563">
        <v>461</v>
      </c>
      <c r="E563" t="s">
        <v>15</v>
      </c>
      <c r="H563" s="46">
        <v>39829</v>
      </c>
      <c r="I563" s="47">
        <v>0.45074074074074072</v>
      </c>
      <c r="J563">
        <v>25</v>
      </c>
      <c r="K563" t="s">
        <v>16</v>
      </c>
      <c r="N563" t="s">
        <v>12</v>
      </c>
      <c r="R563" s="46">
        <v>39837</v>
      </c>
      <c r="S563" s="47">
        <v>0.97918981481481471</v>
      </c>
      <c r="T563" t="s">
        <v>73</v>
      </c>
      <c r="V563" s="46">
        <v>39854</v>
      </c>
      <c r="W563" s="47">
        <v>0.85947916666666668</v>
      </c>
      <c r="Y563" s="46">
        <v>39889</v>
      </c>
      <c r="Z563" s="47">
        <v>0.85362268518518514</v>
      </c>
    </row>
    <row r="564" spans="2:26">
      <c r="B564" s="46">
        <v>39886</v>
      </c>
      <c r="C564" s="47">
        <v>0.39967592592592593</v>
      </c>
      <c r="D564">
        <v>439</v>
      </c>
      <c r="E564" t="s">
        <v>15</v>
      </c>
      <c r="H564" s="46">
        <v>39829</v>
      </c>
      <c r="I564" s="47">
        <v>0.54164351851851855</v>
      </c>
      <c r="J564">
        <v>66</v>
      </c>
      <c r="K564" t="s">
        <v>15</v>
      </c>
      <c r="N564" t="s">
        <v>12</v>
      </c>
      <c r="R564" s="46">
        <v>39837</v>
      </c>
      <c r="S564" s="47">
        <v>0.97968749999999993</v>
      </c>
      <c r="T564" t="s">
        <v>73</v>
      </c>
      <c r="V564" s="46">
        <v>39854</v>
      </c>
      <c r="W564" s="47">
        <v>0.86319444444444438</v>
      </c>
      <c r="Y564" s="46">
        <v>39890</v>
      </c>
      <c r="Z564" s="47">
        <v>0.24678240740740742</v>
      </c>
    </row>
    <row r="565" spans="2:26">
      <c r="B565" s="46">
        <v>39886</v>
      </c>
      <c r="C565" s="47">
        <v>0.42481481481481481</v>
      </c>
      <c r="D565">
        <v>48</v>
      </c>
      <c r="E565" t="s">
        <v>15</v>
      </c>
      <c r="H565" s="46">
        <v>39829</v>
      </c>
      <c r="I565" s="47">
        <v>0.55807870370370372</v>
      </c>
      <c r="J565">
        <v>59</v>
      </c>
      <c r="K565" t="s">
        <v>15</v>
      </c>
      <c r="N565" t="s">
        <v>12</v>
      </c>
      <c r="R565" s="46">
        <v>39837</v>
      </c>
      <c r="S565" s="47">
        <v>0.97969907407407408</v>
      </c>
      <c r="T565" t="s">
        <v>73</v>
      </c>
      <c r="V565" s="46">
        <v>39854</v>
      </c>
      <c r="W565" s="47">
        <v>0.86461805555555549</v>
      </c>
      <c r="Y565" s="46">
        <v>39890</v>
      </c>
      <c r="Z565" s="47">
        <v>0.28291666666666665</v>
      </c>
    </row>
    <row r="566" spans="2:26">
      <c r="B566" s="46">
        <v>39886</v>
      </c>
      <c r="C566" s="47">
        <v>0.44997685185185188</v>
      </c>
      <c r="D566">
        <v>49</v>
      </c>
      <c r="E566" t="s">
        <v>15</v>
      </c>
      <c r="H566" s="46">
        <v>39829</v>
      </c>
      <c r="I566" s="47">
        <v>0.58565972222222229</v>
      </c>
      <c r="J566">
        <v>84</v>
      </c>
      <c r="K566" t="s">
        <v>15</v>
      </c>
      <c r="N566" t="s">
        <v>12</v>
      </c>
      <c r="R566" s="46">
        <v>39837</v>
      </c>
      <c r="S566" s="47">
        <v>0.98508101851851848</v>
      </c>
      <c r="T566" t="s">
        <v>67</v>
      </c>
      <c r="V566" s="46">
        <v>39854</v>
      </c>
      <c r="W566" s="47">
        <v>0.8695949074074073</v>
      </c>
      <c r="Y566" s="46">
        <v>39890</v>
      </c>
      <c r="Z566" s="47">
        <v>0.34856481481481483</v>
      </c>
    </row>
    <row r="567" spans="2:26">
      <c r="B567" s="46">
        <v>39886</v>
      </c>
      <c r="C567" s="47">
        <v>0.45159722222222221</v>
      </c>
      <c r="D567">
        <v>99</v>
      </c>
      <c r="E567" t="s">
        <v>15</v>
      </c>
      <c r="H567" s="46">
        <v>39829</v>
      </c>
      <c r="I567" s="47">
        <v>0.69440972222222219</v>
      </c>
      <c r="J567">
        <v>268</v>
      </c>
      <c r="K567" t="s">
        <v>16</v>
      </c>
      <c r="P567" t="s">
        <v>12</v>
      </c>
      <c r="R567" s="46">
        <v>39838</v>
      </c>
      <c r="S567" s="47">
        <v>0.99616898148148147</v>
      </c>
      <c r="T567" t="s">
        <v>67</v>
      </c>
      <c r="V567" s="46">
        <v>39854</v>
      </c>
      <c r="W567" s="47">
        <v>0.87702546296296291</v>
      </c>
      <c r="Y567" s="46">
        <v>39890</v>
      </c>
      <c r="Z567" s="47">
        <v>0.61664351851851851</v>
      </c>
    </row>
    <row r="568" spans="2:26">
      <c r="B568" s="46">
        <v>39886</v>
      </c>
      <c r="C568" s="47">
        <v>0.46922453703703698</v>
      </c>
      <c r="D568">
        <v>160</v>
      </c>
      <c r="E568" t="s">
        <v>15</v>
      </c>
      <c r="H568" s="46">
        <v>39829</v>
      </c>
      <c r="I568" s="47">
        <v>0.73100694444444436</v>
      </c>
      <c r="J568">
        <v>10</v>
      </c>
      <c r="K568" t="s">
        <v>16</v>
      </c>
      <c r="N568" t="s">
        <v>12</v>
      </c>
      <c r="R568" s="46">
        <v>39839</v>
      </c>
      <c r="S568" s="47">
        <v>1.315972222222222E-2</v>
      </c>
      <c r="T568" t="s">
        <v>65</v>
      </c>
      <c r="V568" s="46">
        <v>39854</v>
      </c>
      <c r="W568" s="47">
        <v>0.87846064814814817</v>
      </c>
      <c r="Y568" s="46">
        <v>39890</v>
      </c>
      <c r="Z568" s="47">
        <v>0.67453703703703705</v>
      </c>
    </row>
    <row r="569" spans="2:26">
      <c r="B569" s="46">
        <v>39886</v>
      </c>
      <c r="C569" s="47">
        <v>0.48740740740740746</v>
      </c>
      <c r="D569">
        <v>29</v>
      </c>
      <c r="E569" t="s">
        <v>16</v>
      </c>
      <c r="H569" s="46">
        <v>39829</v>
      </c>
      <c r="I569" s="47">
        <v>0.73137731481481483</v>
      </c>
      <c r="J569">
        <v>283</v>
      </c>
      <c r="K569" t="s">
        <v>15</v>
      </c>
      <c r="N569" t="s">
        <v>12</v>
      </c>
      <c r="R569" s="46">
        <v>39839</v>
      </c>
      <c r="S569" s="47">
        <v>0.79943287037037036</v>
      </c>
      <c r="T569" t="s">
        <v>67</v>
      </c>
      <c r="V569" s="46">
        <v>39854</v>
      </c>
      <c r="W569" s="47">
        <v>0.88460648148148147</v>
      </c>
      <c r="Y569" s="46">
        <v>39890</v>
      </c>
      <c r="Z569" s="47">
        <v>0.67715277777777771</v>
      </c>
    </row>
    <row r="570" spans="2:26">
      <c r="B570" s="46">
        <v>39886</v>
      </c>
      <c r="C570" s="47">
        <v>0.49280092592592589</v>
      </c>
      <c r="D570">
        <v>376</v>
      </c>
      <c r="E570" t="s">
        <v>15</v>
      </c>
      <c r="H570" s="46">
        <v>39829</v>
      </c>
      <c r="I570" s="47">
        <v>0.73493055555555553</v>
      </c>
      <c r="J570">
        <v>60</v>
      </c>
      <c r="K570" t="s">
        <v>16</v>
      </c>
      <c r="N570" t="s">
        <v>12</v>
      </c>
      <c r="R570" s="46">
        <v>39839</v>
      </c>
      <c r="S570" s="47">
        <v>0.79957175925925927</v>
      </c>
      <c r="T570" t="s">
        <v>65</v>
      </c>
      <c r="V570" s="46">
        <v>39854</v>
      </c>
      <c r="W570" s="47">
        <v>0.90964120370370372</v>
      </c>
      <c r="Y570" s="46">
        <v>39890</v>
      </c>
      <c r="Z570" s="47">
        <v>0.68303240740740734</v>
      </c>
    </row>
    <row r="571" spans="2:26">
      <c r="B571" s="46">
        <v>39886</v>
      </c>
      <c r="C571" s="47">
        <v>0.5886689814814815</v>
      </c>
      <c r="D571">
        <v>111</v>
      </c>
      <c r="E571" t="s">
        <v>15</v>
      </c>
      <c r="H571" s="46">
        <v>39829</v>
      </c>
      <c r="I571" s="47">
        <v>0.73689814814814814</v>
      </c>
      <c r="J571">
        <v>53</v>
      </c>
      <c r="K571" t="s">
        <v>16</v>
      </c>
      <c r="N571" t="s">
        <v>12</v>
      </c>
      <c r="R571" s="46">
        <v>39840</v>
      </c>
      <c r="S571" s="47">
        <v>0.29113425925925923</v>
      </c>
      <c r="T571" t="s">
        <v>65</v>
      </c>
      <c r="V571" s="46">
        <v>39855</v>
      </c>
      <c r="W571" s="47">
        <v>0.21285879629629631</v>
      </c>
      <c r="Y571" s="46">
        <v>39890</v>
      </c>
      <c r="Z571" s="47">
        <v>0.68666666666666665</v>
      </c>
    </row>
    <row r="572" spans="2:26">
      <c r="B572" s="46">
        <v>39886</v>
      </c>
      <c r="C572" s="47">
        <v>0.71015046296296302</v>
      </c>
      <c r="D572">
        <v>33</v>
      </c>
      <c r="E572" t="s">
        <v>16</v>
      </c>
      <c r="H572" s="46">
        <v>39829</v>
      </c>
      <c r="I572" s="47">
        <v>0.74159722222222213</v>
      </c>
      <c r="J572">
        <v>92</v>
      </c>
      <c r="K572" t="s">
        <v>15</v>
      </c>
      <c r="N572" t="s">
        <v>12</v>
      </c>
      <c r="R572" s="46">
        <v>39840</v>
      </c>
      <c r="S572" s="47">
        <v>0.7621296296296296</v>
      </c>
      <c r="T572" t="s">
        <v>67</v>
      </c>
      <c r="V572" s="46">
        <v>39855</v>
      </c>
      <c r="W572" s="47">
        <v>0.24309027777777778</v>
      </c>
      <c r="Y572" s="46">
        <v>39890</v>
      </c>
      <c r="Z572" s="47">
        <v>0.69078703703703714</v>
      </c>
    </row>
    <row r="573" spans="2:26">
      <c r="B573" s="46">
        <v>39886</v>
      </c>
      <c r="C573" s="47">
        <v>0.73258101851851853</v>
      </c>
      <c r="D573">
        <v>33</v>
      </c>
      <c r="E573" t="s">
        <v>16</v>
      </c>
      <c r="H573" s="46">
        <v>39829</v>
      </c>
      <c r="I573" s="47">
        <v>0.78203703703703698</v>
      </c>
      <c r="J573">
        <v>43</v>
      </c>
      <c r="K573" t="s">
        <v>16</v>
      </c>
      <c r="N573" t="s">
        <v>12</v>
      </c>
      <c r="R573" s="46">
        <v>39840</v>
      </c>
      <c r="S573" s="47">
        <v>0.78643518518518529</v>
      </c>
      <c r="T573" t="s">
        <v>65</v>
      </c>
      <c r="V573" s="46">
        <v>39855</v>
      </c>
      <c r="W573" s="47">
        <v>0.25748842592592591</v>
      </c>
      <c r="Y573" s="46">
        <v>39891</v>
      </c>
      <c r="Z573" s="47">
        <v>0.27050925925925923</v>
      </c>
    </row>
    <row r="574" spans="2:26">
      <c r="B574" s="46">
        <v>39886</v>
      </c>
      <c r="C574" s="47">
        <v>0.74410879629629623</v>
      </c>
      <c r="D574">
        <v>180</v>
      </c>
      <c r="E574" t="s">
        <v>15</v>
      </c>
      <c r="H574" s="46">
        <v>39829</v>
      </c>
      <c r="I574" s="47">
        <v>0.78290509259259267</v>
      </c>
      <c r="J574">
        <v>119</v>
      </c>
      <c r="K574" t="s">
        <v>15</v>
      </c>
      <c r="N574" t="s">
        <v>12</v>
      </c>
      <c r="R574" s="46">
        <v>39840</v>
      </c>
      <c r="S574" s="47">
        <v>0.85290509259259262</v>
      </c>
      <c r="T574" t="s">
        <v>67</v>
      </c>
      <c r="V574" s="46">
        <v>39855</v>
      </c>
      <c r="W574" s="47">
        <v>0.33285879629629628</v>
      </c>
      <c r="Y574" s="46">
        <v>39891</v>
      </c>
      <c r="Z574" s="47">
        <v>0.49285879629629631</v>
      </c>
    </row>
    <row r="575" spans="2:26">
      <c r="B575" s="46">
        <v>39886</v>
      </c>
      <c r="C575" s="47">
        <v>0.75782407407407415</v>
      </c>
      <c r="D575">
        <v>29</v>
      </c>
      <c r="E575" t="s">
        <v>15</v>
      </c>
      <c r="H575" s="46">
        <v>39829</v>
      </c>
      <c r="I575" s="47">
        <v>0.8112152777777778</v>
      </c>
      <c r="J575">
        <v>42</v>
      </c>
      <c r="K575" t="s">
        <v>16</v>
      </c>
      <c r="N575" t="s">
        <v>12</v>
      </c>
      <c r="R575" s="46">
        <v>39840</v>
      </c>
      <c r="S575" s="47">
        <v>0.86583333333333334</v>
      </c>
      <c r="T575" t="s">
        <v>73</v>
      </c>
      <c r="V575" s="46">
        <v>39855</v>
      </c>
      <c r="W575" s="47">
        <v>0.3346412037037037</v>
      </c>
      <c r="Y575" s="46">
        <v>39891</v>
      </c>
      <c r="Z575" s="47">
        <v>0.63733796296296297</v>
      </c>
    </row>
    <row r="576" spans="2:26">
      <c r="B576" s="46">
        <v>39886</v>
      </c>
      <c r="C576" s="47">
        <v>0.87335648148148148</v>
      </c>
      <c r="D576">
        <v>293</v>
      </c>
      <c r="E576" t="s">
        <v>15</v>
      </c>
      <c r="H576" s="46">
        <v>39829</v>
      </c>
      <c r="I576" s="47">
        <v>0.8127199074074074</v>
      </c>
      <c r="J576">
        <v>51</v>
      </c>
      <c r="K576" t="s">
        <v>16</v>
      </c>
      <c r="N576" t="s">
        <v>12</v>
      </c>
      <c r="R576" s="46">
        <v>39840</v>
      </c>
      <c r="S576" s="47">
        <v>0.86584490740740738</v>
      </c>
      <c r="T576" t="s">
        <v>73</v>
      </c>
      <c r="V576" s="46">
        <v>39855</v>
      </c>
      <c r="W576" s="47">
        <v>0.33891203703703704</v>
      </c>
      <c r="Y576" s="46">
        <v>39891</v>
      </c>
      <c r="Z576" s="47">
        <v>0.63837962962962969</v>
      </c>
    </row>
    <row r="577" spans="2:26">
      <c r="B577" s="46">
        <v>39886</v>
      </c>
      <c r="C577" s="47">
        <v>0.89207175925925919</v>
      </c>
      <c r="D577">
        <v>167</v>
      </c>
      <c r="E577" t="s">
        <v>15</v>
      </c>
      <c r="H577" s="46">
        <v>39829</v>
      </c>
      <c r="I577" s="47">
        <v>0.93521990740740746</v>
      </c>
      <c r="J577">
        <v>23</v>
      </c>
      <c r="K577" t="s">
        <v>16</v>
      </c>
      <c r="N577" t="s">
        <v>12</v>
      </c>
      <c r="R577" s="46">
        <v>39840</v>
      </c>
      <c r="S577" s="47">
        <v>0.95240740740740737</v>
      </c>
      <c r="T577" t="s">
        <v>69</v>
      </c>
      <c r="V577" s="46">
        <v>39855</v>
      </c>
      <c r="W577" s="47">
        <v>0.33893518518518517</v>
      </c>
      <c r="Y577" s="46">
        <v>39891</v>
      </c>
      <c r="Z577" s="47">
        <v>0.67817129629629624</v>
      </c>
    </row>
    <row r="578" spans="2:26">
      <c r="B578" s="46">
        <v>39886</v>
      </c>
      <c r="C578" s="47">
        <v>0.99309027777777781</v>
      </c>
      <c r="D578">
        <v>33</v>
      </c>
      <c r="E578" t="s">
        <v>16</v>
      </c>
      <c r="H578" s="46">
        <v>39830</v>
      </c>
      <c r="I578" s="47">
        <v>0.45344907407407403</v>
      </c>
      <c r="J578">
        <v>82</v>
      </c>
      <c r="K578" t="s">
        <v>15</v>
      </c>
      <c r="N578" t="s">
        <v>12</v>
      </c>
      <c r="R578" s="46">
        <v>39841</v>
      </c>
      <c r="S578" s="47">
        <v>0.26612268518518517</v>
      </c>
      <c r="T578" t="s">
        <v>65</v>
      </c>
      <c r="V578" s="46">
        <v>39855</v>
      </c>
      <c r="W578" s="47">
        <v>0.61010416666666667</v>
      </c>
      <c r="Y578" s="46">
        <v>39891</v>
      </c>
      <c r="Z578" s="47">
        <v>0.77312499999999995</v>
      </c>
    </row>
    <row r="579" spans="2:26">
      <c r="B579" s="46">
        <v>39886</v>
      </c>
      <c r="C579" s="47">
        <v>0.99865740740740738</v>
      </c>
      <c r="D579">
        <v>31</v>
      </c>
      <c r="E579" t="s">
        <v>16</v>
      </c>
      <c r="H579" s="46">
        <v>39830</v>
      </c>
      <c r="I579" s="47">
        <v>0.5554513888888889</v>
      </c>
      <c r="J579">
        <v>124</v>
      </c>
      <c r="K579" t="s">
        <v>15</v>
      </c>
      <c r="N579" t="s">
        <v>12</v>
      </c>
      <c r="R579" s="46">
        <v>39841</v>
      </c>
      <c r="S579" s="47">
        <v>0.36960648148148145</v>
      </c>
      <c r="T579" t="s">
        <v>73</v>
      </c>
      <c r="V579" s="46">
        <v>39855</v>
      </c>
      <c r="W579" s="47">
        <v>0.91015046296296298</v>
      </c>
      <c r="Y579" s="46">
        <v>39891</v>
      </c>
      <c r="Z579" s="47">
        <v>0.78635416666666658</v>
      </c>
    </row>
    <row r="580" spans="2:26">
      <c r="B580" s="46">
        <v>39887</v>
      </c>
      <c r="C580" s="47">
        <v>0.12621527777777777</v>
      </c>
      <c r="D580">
        <v>32</v>
      </c>
      <c r="E580" t="s">
        <v>16</v>
      </c>
      <c r="H580" s="46">
        <v>39830</v>
      </c>
      <c r="I580" s="47">
        <v>0.55710648148148145</v>
      </c>
      <c r="J580">
        <v>13</v>
      </c>
      <c r="K580" t="s">
        <v>16</v>
      </c>
      <c r="N580" t="s">
        <v>12</v>
      </c>
      <c r="R580" s="46">
        <v>39841</v>
      </c>
      <c r="S580" s="47">
        <v>0.36961805555555555</v>
      </c>
      <c r="T580" t="s">
        <v>73</v>
      </c>
      <c r="V580" s="46">
        <v>39856</v>
      </c>
      <c r="W580" s="47">
        <v>0.41280092592592593</v>
      </c>
      <c r="Y580" s="46">
        <v>39891</v>
      </c>
      <c r="Z580" s="47">
        <v>0.78973379629629636</v>
      </c>
    </row>
    <row r="581" spans="2:26">
      <c r="B581" s="46">
        <v>39887</v>
      </c>
      <c r="C581" s="47">
        <v>0.12828703703703703</v>
      </c>
      <c r="D581">
        <v>33</v>
      </c>
      <c r="E581" t="s">
        <v>16</v>
      </c>
      <c r="H581" s="46">
        <v>39830</v>
      </c>
      <c r="I581" s="47">
        <v>0.55748842592592596</v>
      </c>
      <c r="J581">
        <v>22</v>
      </c>
      <c r="K581" t="s">
        <v>16</v>
      </c>
      <c r="N581" t="s">
        <v>12</v>
      </c>
      <c r="R581" s="46">
        <v>39841</v>
      </c>
      <c r="S581" s="47">
        <v>0.45214120370370375</v>
      </c>
      <c r="T581" t="s">
        <v>73</v>
      </c>
      <c r="V581" s="46">
        <v>39856</v>
      </c>
      <c r="W581" s="47">
        <v>0.41710648148148149</v>
      </c>
      <c r="Y581" s="46">
        <v>39892</v>
      </c>
      <c r="Z581" s="47">
        <v>0.26319444444444445</v>
      </c>
    </row>
    <row r="582" spans="2:26">
      <c r="B582" s="46">
        <v>39887</v>
      </c>
      <c r="C582" s="47">
        <v>0.36271990740740739</v>
      </c>
      <c r="D582">
        <v>569</v>
      </c>
      <c r="E582" t="s">
        <v>15</v>
      </c>
      <c r="H582" s="46">
        <v>39830</v>
      </c>
      <c r="I582" s="47">
        <v>0.69815972222222233</v>
      </c>
      <c r="J582">
        <v>22</v>
      </c>
      <c r="K582" t="s">
        <v>16</v>
      </c>
      <c r="N582" t="s">
        <v>12</v>
      </c>
      <c r="R582" s="46">
        <v>39841</v>
      </c>
      <c r="S582" s="47">
        <v>0.45215277777777779</v>
      </c>
      <c r="T582" t="s">
        <v>73</v>
      </c>
      <c r="V582" s="46">
        <v>39856</v>
      </c>
      <c r="W582" s="47">
        <v>0.71299768518518514</v>
      </c>
      <c r="Y582" s="46">
        <v>39892</v>
      </c>
      <c r="Z582" s="47">
        <v>0.7568287037037037</v>
      </c>
    </row>
    <row r="583" spans="2:26">
      <c r="B583" s="46">
        <v>39887</v>
      </c>
      <c r="C583" s="47">
        <v>0.37281249999999999</v>
      </c>
      <c r="D583">
        <v>125</v>
      </c>
      <c r="E583" t="s">
        <v>15</v>
      </c>
      <c r="H583" s="46">
        <v>39830</v>
      </c>
      <c r="I583" s="47">
        <v>0.74114583333333339</v>
      </c>
      <c r="J583">
        <v>19</v>
      </c>
      <c r="K583" t="s">
        <v>16</v>
      </c>
      <c r="N583" t="s">
        <v>12</v>
      </c>
      <c r="R583" s="46">
        <v>39841</v>
      </c>
      <c r="S583" s="47">
        <v>0.45291666666666663</v>
      </c>
      <c r="T583" t="s">
        <v>73</v>
      </c>
      <c r="V583" s="46">
        <v>39856</v>
      </c>
      <c r="W583" s="47">
        <v>0.74371527777777768</v>
      </c>
      <c r="Y583" s="46">
        <v>39892</v>
      </c>
      <c r="Z583" s="47">
        <v>0.76105324074074077</v>
      </c>
    </row>
    <row r="584" spans="2:26">
      <c r="B584" s="46">
        <v>39887</v>
      </c>
      <c r="C584" s="47">
        <v>0.37516203703703704</v>
      </c>
      <c r="D584">
        <v>26</v>
      </c>
      <c r="E584" t="s">
        <v>15</v>
      </c>
      <c r="H584" s="46">
        <v>39830</v>
      </c>
      <c r="I584" s="47">
        <v>0.84157407407407403</v>
      </c>
      <c r="J584">
        <v>25</v>
      </c>
      <c r="K584" t="s">
        <v>16</v>
      </c>
      <c r="N584" t="s">
        <v>12</v>
      </c>
      <c r="R584" s="46">
        <v>39841</v>
      </c>
      <c r="S584" s="47">
        <v>0.45292824074074073</v>
      </c>
      <c r="T584" t="s">
        <v>73</v>
      </c>
      <c r="V584" s="46">
        <v>39856</v>
      </c>
      <c r="W584" s="47">
        <v>0.75703703703703706</v>
      </c>
      <c r="Y584" s="46">
        <v>39892</v>
      </c>
      <c r="Z584" s="47">
        <v>0.77686342592592583</v>
      </c>
    </row>
    <row r="585" spans="2:26">
      <c r="B585" s="46">
        <v>39887</v>
      </c>
      <c r="C585" s="47">
        <v>0.37723379629629633</v>
      </c>
      <c r="D585">
        <v>53</v>
      </c>
      <c r="E585" t="s">
        <v>15</v>
      </c>
      <c r="H585" s="46">
        <v>39831</v>
      </c>
      <c r="I585" s="47">
        <v>0.403287037037037</v>
      </c>
      <c r="J585">
        <v>15</v>
      </c>
      <c r="K585" t="s">
        <v>15</v>
      </c>
      <c r="N585" t="s">
        <v>12</v>
      </c>
      <c r="R585" s="46">
        <v>39841</v>
      </c>
      <c r="S585" s="47">
        <v>0.77315972222222218</v>
      </c>
      <c r="T585" t="s">
        <v>65</v>
      </c>
      <c r="V585" s="46">
        <v>39856</v>
      </c>
      <c r="W585" s="47">
        <v>0.75709490740740737</v>
      </c>
      <c r="Y585" s="46">
        <v>39892</v>
      </c>
      <c r="Z585" s="47">
        <v>0.77938657407407408</v>
      </c>
    </row>
    <row r="586" spans="2:26">
      <c r="B586" s="46">
        <v>39887</v>
      </c>
      <c r="C586" s="47">
        <v>0.37910879629629629</v>
      </c>
      <c r="D586">
        <v>76</v>
      </c>
      <c r="E586" t="s">
        <v>15</v>
      </c>
      <c r="H586" s="46">
        <v>39831</v>
      </c>
      <c r="I586" s="47">
        <v>0.40378472222222223</v>
      </c>
      <c r="J586">
        <v>17</v>
      </c>
      <c r="K586" t="s">
        <v>15</v>
      </c>
      <c r="N586" t="s">
        <v>12</v>
      </c>
      <c r="R586" s="46">
        <v>39841</v>
      </c>
      <c r="S586" s="47">
        <v>0.95519675925925929</v>
      </c>
      <c r="T586" t="s">
        <v>69</v>
      </c>
      <c r="V586" s="46">
        <v>39856</v>
      </c>
      <c r="W586" s="47">
        <v>0.75744212962962953</v>
      </c>
      <c r="Y586" s="46">
        <v>39892</v>
      </c>
      <c r="Z586" s="47">
        <v>0.78045138888888888</v>
      </c>
    </row>
    <row r="587" spans="2:26">
      <c r="B587" s="46">
        <v>39887</v>
      </c>
      <c r="C587" s="47">
        <v>0.41310185185185189</v>
      </c>
      <c r="D587">
        <v>27</v>
      </c>
      <c r="E587" t="s">
        <v>15</v>
      </c>
      <c r="H587" s="46">
        <v>39831</v>
      </c>
      <c r="I587" s="47">
        <v>0.40435185185185185</v>
      </c>
      <c r="J587">
        <v>19</v>
      </c>
      <c r="K587" t="s">
        <v>16</v>
      </c>
      <c r="N587" t="s">
        <v>12</v>
      </c>
      <c r="R587" s="46">
        <v>39841</v>
      </c>
      <c r="S587" s="47">
        <v>0.95569444444444451</v>
      </c>
      <c r="T587" t="s">
        <v>67</v>
      </c>
      <c r="V587" s="46">
        <v>39856</v>
      </c>
      <c r="W587" s="47">
        <v>0.76274305555555555</v>
      </c>
      <c r="Y587" s="46">
        <v>39892</v>
      </c>
      <c r="Z587" s="47">
        <v>0.86484953703703704</v>
      </c>
    </row>
    <row r="588" spans="2:26">
      <c r="B588" s="46">
        <v>39887</v>
      </c>
      <c r="C588" s="47">
        <v>0.52380787037037035</v>
      </c>
      <c r="D588">
        <v>198</v>
      </c>
      <c r="E588" t="s">
        <v>15</v>
      </c>
      <c r="H588" s="46">
        <v>39832</v>
      </c>
      <c r="I588" s="47">
        <v>0.3402546296296296</v>
      </c>
      <c r="J588">
        <v>33</v>
      </c>
      <c r="K588" t="s">
        <v>15</v>
      </c>
      <c r="N588" t="s">
        <v>12</v>
      </c>
      <c r="R588" s="46">
        <v>39842</v>
      </c>
      <c r="S588" s="47">
        <v>0.27122685185185186</v>
      </c>
      <c r="T588" t="s">
        <v>65</v>
      </c>
      <c r="V588" s="46">
        <v>39857</v>
      </c>
      <c r="W588" s="47">
        <v>0.36456018518518518</v>
      </c>
      <c r="Y588" s="46">
        <v>39893</v>
      </c>
      <c r="Z588" s="47">
        <v>0.30743055555555554</v>
      </c>
    </row>
    <row r="589" spans="2:26">
      <c r="B589" s="46">
        <v>39887</v>
      </c>
      <c r="C589" s="47">
        <v>0.6086921296296296</v>
      </c>
      <c r="D589">
        <v>404</v>
      </c>
      <c r="E589" t="s">
        <v>15</v>
      </c>
      <c r="H589" s="46">
        <v>39832</v>
      </c>
      <c r="I589" s="47">
        <v>0.44295138888888891</v>
      </c>
      <c r="J589">
        <v>25</v>
      </c>
      <c r="K589" t="s">
        <v>16</v>
      </c>
      <c r="N589" t="s">
        <v>12</v>
      </c>
      <c r="R589" s="46">
        <v>39842</v>
      </c>
      <c r="S589" s="47">
        <v>0.27969907407407407</v>
      </c>
      <c r="T589" t="s">
        <v>65</v>
      </c>
      <c r="V589" s="46">
        <v>39857</v>
      </c>
      <c r="W589" s="47">
        <v>0.37754629629629632</v>
      </c>
      <c r="Y589" s="46">
        <v>39893</v>
      </c>
      <c r="Z589" s="47">
        <v>0.37479166666666663</v>
      </c>
    </row>
    <row r="590" spans="2:26">
      <c r="B590" s="46">
        <v>39887</v>
      </c>
      <c r="C590" s="47">
        <v>0.76824074074074078</v>
      </c>
      <c r="D590">
        <v>34</v>
      </c>
      <c r="E590" t="s">
        <v>16</v>
      </c>
      <c r="H590" s="46">
        <v>39832</v>
      </c>
      <c r="I590" s="47">
        <v>0.52422453703703698</v>
      </c>
      <c r="J590">
        <v>26</v>
      </c>
      <c r="K590" t="s">
        <v>16</v>
      </c>
      <c r="N590" t="s">
        <v>12</v>
      </c>
      <c r="R590" s="46">
        <v>39842</v>
      </c>
      <c r="S590" s="47">
        <v>0.27981481481481479</v>
      </c>
      <c r="T590" t="s">
        <v>67</v>
      </c>
      <c r="V590" s="46">
        <v>39857</v>
      </c>
      <c r="W590" s="47">
        <v>0.45311342592592596</v>
      </c>
      <c r="Y590" s="46">
        <v>39893</v>
      </c>
      <c r="Z590" s="47">
        <v>0.53104166666666663</v>
      </c>
    </row>
    <row r="591" spans="2:26">
      <c r="B591" s="46">
        <v>39887</v>
      </c>
      <c r="C591" s="47">
        <v>0.77097222222222228</v>
      </c>
      <c r="D591">
        <v>33</v>
      </c>
      <c r="E591" t="s">
        <v>16</v>
      </c>
      <c r="H591" s="46">
        <v>39832</v>
      </c>
      <c r="I591" s="47">
        <v>0.6368287037037037</v>
      </c>
      <c r="J591">
        <v>23</v>
      </c>
      <c r="K591" t="s">
        <v>15</v>
      </c>
      <c r="N591" t="s">
        <v>12</v>
      </c>
      <c r="R591" s="46">
        <v>39842</v>
      </c>
      <c r="S591" s="47">
        <v>0.91172453703703704</v>
      </c>
      <c r="T591" t="s">
        <v>65</v>
      </c>
      <c r="V591" s="46">
        <v>39857</v>
      </c>
      <c r="W591" s="47">
        <v>0.45332175925925927</v>
      </c>
      <c r="Y591" s="46">
        <v>39893</v>
      </c>
      <c r="Z591" s="47">
        <v>0.53297453703703701</v>
      </c>
    </row>
    <row r="592" spans="2:26">
      <c r="B592" s="46">
        <v>39887</v>
      </c>
      <c r="C592" s="47">
        <v>0.77648148148148144</v>
      </c>
      <c r="D592">
        <v>642</v>
      </c>
      <c r="E592" t="s">
        <v>15</v>
      </c>
      <c r="H592" s="46">
        <v>39832</v>
      </c>
      <c r="I592" s="47">
        <v>0.6660300925925926</v>
      </c>
      <c r="J592">
        <v>16</v>
      </c>
      <c r="K592" t="s">
        <v>15</v>
      </c>
      <c r="N592" t="s">
        <v>12</v>
      </c>
      <c r="R592" s="46">
        <v>39842</v>
      </c>
      <c r="S592" s="47">
        <v>0.91179398148148139</v>
      </c>
      <c r="T592" t="s">
        <v>69</v>
      </c>
      <c r="V592" s="46">
        <v>39857</v>
      </c>
      <c r="W592" s="47">
        <v>0.61393518518518519</v>
      </c>
      <c r="Y592" s="46">
        <v>39893</v>
      </c>
      <c r="Z592" s="47">
        <v>0.62686342592592592</v>
      </c>
    </row>
    <row r="593" spans="2:26">
      <c r="B593" s="46">
        <v>39887</v>
      </c>
      <c r="C593" s="47">
        <v>0.78938657407407409</v>
      </c>
      <c r="D593">
        <v>203</v>
      </c>
      <c r="E593" t="s">
        <v>15</v>
      </c>
      <c r="H593" s="46">
        <v>39832</v>
      </c>
      <c r="I593" s="47">
        <v>0.66648148148148145</v>
      </c>
      <c r="J593">
        <v>16</v>
      </c>
      <c r="K593" t="s">
        <v>15</v>
      </c>
      <c r="N593" t="s">
        <v>12</v>
      </c>
      <c r="R593" s="46">
        <v>39842</v>
      </c>
      <c r="S593" s="47">
        <v>0.91240740740740733</v>
      </c>
      <c r="T593" t="s">
        <v>73</v>
      </c>
      <c r="V593" s="46">
        <v>39857</v>
      </c>
      <c r="W593" s="47">
        <v>0.61586805555555557</v>
      </c>
      <c r="Y593" s="46">
        <v>39893</v>
      </c>
      <c r="Z593" s="47">
        <v>0.78341435185185182</v>
      </c>
    </row>
    <row r="594" spans="2:26">
      <c r="B594" s="46">
        <v>39887</v>
      </c>
      <c r="C594" s="47">
        <v>0.88114583333333341</v>
      </c>
      <c r="D594">
        <v>12</v>
      </c>
      <c r="E594" t="s">
        <v>16</v>
      </c>
      <c r="H594" s="46">
        <v>39833</v>
      </c>
      <c r="I594" s="47">
        <v>0.28914351851851855</v>
      </c>
      <c r="J594">
        <v>16</v>
      </c>
      <c r="K594" t="s">
        <v>16</v>
      </c>
      <c r="N594" t="s">
        <v>12</v>
      </c>
      <c r="R594" s="46">
        <v>39842</v>
      </c>
      <c r="S594" s="47">
        <v>0.91241898148148148</v>
      </c>
      <c r="T594" t="s">
        <v>73</v>
      </c>
      <c r="V594" s="46">
        <v>39857</v>
      </c>
      <c r="W594" s="47">
        <v>0.61603009259259256</v>
      </c>
      <c r="Y594" s="46">
        <v>39893</v>
      </c>
      <c r="Z594" s="47">
        <v>0.92648148148148157</v>
      </c>
    </row>
    <row r="595" spans="2:26">
      <c r="B595" s="46">
        <v>39887</v>
      </c>
      <c r="C595" s="47">
        <v>0.88156249999999992</v>
      </c>
      <c r="D595">
        <v>174</v>
      </c>
      <c r="E595" t="s">
        <v>15</v>
      </c>
      <c r="H595" s="46">
        <v>39833</v>
      </c>
      <c r="I595" s="47">
        <v>0.28954861111111113</v>
      </c>
      <c r="J595">
        <v>25</v>
      </c>
      <c r="K595" t="s">
        <v>15</v>
      </c>
      <c r="N595" t="s">
        <v>12</v>
      </c>
      <c r="R595" s="46">
        <v>39842</v>
      </c>
      <c r="S595" s="47">
        <v>0.98549768518518521</v>
      </c>
      <c r="T595" t="s">
        <v>67</v>
      </c>
      <c r="V595" s="46">
        <v>39857</v>
      </c>
      <c r="W595" s="47">
        <v>0.61607638888888883</v>
      </c>
      <c r="Y595" s="46">
        <v>39893</v>
      </c>
      <c r="Z595" s="47">
        <v>0.93125000000000002</v>
      </c>
    </row>
    <row r="596" spans="2:26">
      <c r="B596" s="46">
        <v>39887</v>
      </c>
      <c r="C596" s="47">
        <v>0.88465277777777773</v>
      </c>
      <c r="D596">
        <v>179</v>
      </c>
      <c r="E596" t="s">
        <v>15</v>
      </c>
      <c r="H596" s="46">
        <v>39833</v>
      </c>
      <c r="I596" s="47">
        <v>0.29023148148148148</v>
      </c>
      <c r="J596">
        <v>22</v>
      </c>
      <c r="K596" t="s">
        <v>16</v>
      </c>
      <c r="M596" t="s">
        <v>12</v>
      </c>
      <c r="R596" s="46">
        <v>39843</v>
      </c>
      <c r="S596" s="47">
        <v>0.19608796296296296</v>
      </c>
      <c r="T596" t="s">
        <v>73</v>
      </c>
      <c r="V596" s="46">
        <v>39857</v>
      </c>
      <c r="W596" s="47">
        <v>0.85811342592592599</v>
      </c>
      <c r="Y596" s="46">
        <v>39893</v>
      </c>
      <c r="Z596" s="47">
        <v>0.93374999999999997</v>
      </c>
    </row>
    <row r="597" spans="2:26">
      <c r="B597" s="46">
        <v>39888</v>
      </c>
      <c r="C597" s="47">
        <v>0.27865740740740741</v>
      </c>
      <c r="D597">
        <v>18</v>
      </c>
      <c r="E597" t="s">
        <v>15</v>
      </c>
      <c r="H597" s="46">
        <v>39833</v>
      </c>
      <c r="I597" s="47">
        <v>0.29366898148148152</v>
      </c>
      <c r="J597">
        <v>25</v>
      </c>
      <c r="K597" t="s">
        <v>16</v>
      </c>
      <c r="N597" t="s">
        <v>12</v>
      </c>
      <c r="R597" s="46">
        <v>39843</v>
      </c>
      <c r="S597" s="47">
        <v>0.19609953703703706</v>
      </c>
      <c r="T597" t="s">
        <v>73</v>
      </c>
      <c r="V597" s="46">
        <v>39857</v>
      </c>
      <c r="W597" s="47">
        <v>0.86039351851851853</v>
      </c>
      <c r="Y597" s="46">
        <v>39893</v>
      </c>
      <c r="Z597" s="47">
        <v>0.93618055555555557</v>
      </c>
    </row>
    <row r="598" spans="2:26">
      <c r="B598" s="46">
        <v>39888</v>
      </c>
      <c r="C598" s="47">
        <v>0.68495370370370379</v>
      </c>
      <c r="D598">
        <v>99</v>
      </c>
      <c r="E598" t="s">
        <v>15</v>
      </c>
      <c r="H598" s="46">
        <v>39833</v>
      </c>
      <c r="I598" s="47">
        <v>0.51921296296296293</v>
      </c>
      <c r="J598">
        <v>7</v>
      </c>
      <c r="K598" t="s">
        <v>16</v>
      </c>
      <c r="N598" t="s">
        <v>12</v>
      </c>
      <c r="R598" s="46">
        <v>39843</v>
      </c>
      <c r="S598" s="47">
        <v>0.24781249999999999</v>
      </c>
      <c r="T598" t="s">
        <v>65</v>
      </c>
      <c r="V598" s="46">
        <v>39857</v>
      </c>
      <c r="W598" s="47">
        <v>0.90150462962962974</v>
      </c>
      <c r="Y598" s="46">
        <v>39893</v>
      </c>
      <c r="Z598" s="47">
        <v>0.94032407407407403</v>
      </c>
    </row>
    <row r="599" spans="2:26">
      <c r="B599" s="46">
        <v>39888</v>
      </c>
      <c r="C599" s="47">
        <v>0.71526620370370375</v>
      </c>
      <c r="D599">
        <v>217</v>
      </c>
      <c r="E599" t="s">
        <v>15</v>
      </c>
      <c r="H599" s="46">
        <v>39833</v>
      </c>
      <c r="I599" s="47">
        <v>0.51975694444444442</v>
      </c>
      <c r="J599">
        <v>20</v>
      </c>
      <c r="K599" t="s">
        <v>16</v>
      </c>
      <c r="N599" t="s">
        <v>12</v>
      </c>
      <c r="R599" s="46">
        <v>39843</v>
      </c>
      <c r="S599" s="47">
        <v>0.27813657407407405</v>
      </c>
      <c r="T599" t="s">
        <v>65</v>
      </c>
      <c r="V599" s="46">
        <v>39858</v>
      </c>
      <c r="W599" s="47">
        <v>0.46026620370370369</v>
      </c>
      <c r="Y599" s="46">
        <v>39894</v>
      </c>
      <c r="Z599" s="47">
        <v>0.75008101851851849</v>
      </c>
    </row>
    <row r="600" spans="2:26">
      <c r="B600" s="46">
        <v>39888</v>
      </c>
      <c r="C600" s="47">
        <v>0.88315972222222217</v>
      </c>
      <c r="D600">
        <v>117</v>
      </c>
      <c r="E600" t="s">
        <v>15</v>
      </c>
      <c r="H600" s="46">
        <v>39833</v>
      </c>
      <c r="I600" s="47">
        <v>0.60918981481481482</v>
      </c>
      <c r="J600">
        <v>22</v>
      </c>
      <c r="K600" t="s">
        <v>16</v>
      </c>
      <c r="N600" t="s">
        <v>12</v>
      </c>
      <c r="R600" s="46">
        <v>39843</v>
      </c>
      <c r="S600" s="47">
        <v>0.28988425925925926</v>
      </c>
      <c r="T600" t="s">
        <v>65</v>
      </c>
      <c r="V600" s="46">
        <v>39858</v>
      </c>
      <c r="W600" s="47">
        <v>0.46027777777777779</v>
      </c>
      <c r="Y600" s="46">
        <v>39894</v>
      </c>
      <c r="Z600" s="47">
        <v>0.75232638888888881</v>
      </c>
    </row>
    <row r="601" spans="2:26">
      <c r="B601" s="46">
        <v>39889</v>
      </c>
      <c r="C601" s="47">
        <v>0.24229166666666666</v>
      </c>
      <c r="D601">
        <v>32</v>
      </c>
      <c r="E601" t="s">
        <v>15</v>
      </c>
      <c r="H601" s="46">
        <v>39833</v>
      </c>
      <c r="I601" s="47">
        <v>0.76601851851851854</v>
      </c>
      <c r="J601" t="s">
        <v>14</v>
      </c>
      <c r="K601" t="s">
        <v>14</v>
      </c>
      <c r="N601" t="s">
        <v>12</v>
      </c>
      <c r="R601" s="46">
        <v>39843</v>
      </c>
      <c r="S601" s="47">
        <v>0.31817129629629631</v>
      </c>
      <c r="T601" t="s">
        <v>73</v>
      </c>
      <c r="V601" s="46">
        <v>39858</v>
      </c>
      <c r="W601" s="47">
        <v>0.46032407407407411</v>
      </c>
      <c r="Y601" s="46">
        <v>39894</v>
      </c>
      <c r="Z601" s="47">
        <v>0.77119212962962969</v>
      </c>
    </row>
    <row r="602" spans="2:26">
      <c r="B602" s="46">
        <v>39889</v>
      </c>
      <c r="C602" s="47">
        <v>0.24417824074074077</v>
      </c>
      <c r="D602">
        <v>26</v>
      </c>
      <c r="E602" t="s">
        <v>16</v>
      </c>
      <c r="H602" s="46">
        <v>39833</v>
      </c>
      <c r="I602" s="47">
        <v>0.80798611111111107</v>
      </c>
      <c r="J602">
        <v>24</v>
      </c>
      <c r="K602" t="s">
        <v>16</v>
      </c>
      <c r="N602" t="s">
        <v>12</v>
      </c>
      <c r="R602" s="46">
        <v>39843</v>
      </c>
      <c r="S602" s="47">
        <v>0.31818287037037035</v>
      </c>
      <c r="T602" t="s">
        <v>73</v>
      </c>
      <c r="V602" s="46">
        <v>39858</v>
      </c>
      <c r="W602" s="47">
        <v>0.46326388888888892</v>
      </c>
      <c r="Y602" s="46">
        <v>39894</v>
      </c>
      <c r="Z602" s="47">
        <v>0.77377314814814813</v>
      </c>
    </row>
    <row r="603" spans="2:26">
      <c r="B603" s="46">
        <v>39889</v>
      </c>
      <c r="C603" s="47">
        <v>0.2464814814814815</v>
      </c>
      <c r="D603">
        <v>1</v>
      </c>
      <c r="E603" t="s">
        <v>16</v>
      </c>
      <c r="H603" s="46">
        <v>39834</v>
      </c>
      <c r="I603" s="47">
        <v>0.63314814814814813</v>
      </c>
      <c r="J603">
        <v>24</v>
      </c>
      <c r="K603" t="s">
        <v>15</v>
      </c>
      <c r="N603" t="s">
        <v>12</v>
      </c>
      <c r="R603" s="46">
        <v>39843</v>
      </c>
      <c r="S603" s="47">
        <v>0.42061342592592593</v>
      </c>
      <c r="T603" t="s">
        <v>67</v>
      </c>
      <c r="V603" s="46">
        <v>39858</v>
      </c>
      <c r="W603" s="47">
        <v>0.54890046296296291</v>
      </c>
      <c r="Y603" s="46">
        <v>39895</v>
      </c>
      <c r="Z603" s="47">
        <v>2.9212962962962965E-2</v>
      </c>
    </row>
    <row r="604" spans="2:26">
      <c r="B604" s="46">
        <v>39889</v>
      </c>
      <c r="C604" s="47">
        <v>0.24678240740740742</v>
      </c>
      <c r="D604">
        <v>132</v>
      </c>
      <c r="E604" t="s">
        <v>15</v>
      </c>
      <c r="H604" s="46">
        <v>39834</v>
      </c>
      <c r="I604" s="47">
        <v>0.6410069444444445</v>
      </c>
      <c r="J604">
        <v>25</v>
      </c>
      <c r="K604" t="s">
        <v>16</v>
      </c>
      <c r="N604" t="s">
        <v>12</v>
      </c>
      <c r="R604" s="46">
        <v>39843</v>
      </c>
      <c r="S604" s="47">
        <v>0.64571759259259254</v>
      </c>
      <c r="T604" t="s">
        <v>73</v>
      </c>
      <c r="V604" s="46">
        <v>39858</v>
      </c>
      <c r="W604" s="47">
        <v>0.54974537037037041</v>
      </c>
      <c r="Y604" s="46">
        <v>39895</v>
      </c>
      <c r="Z604" s="47">
        <v>0.31131944444444443</v>
      </c>
    </row>
    <row r="605" spans="2:26">
      <c r="B605" s="46">
        <v>39889</v>
      </c>
      <c r="C605" s="47">
        <v>0.72076388888888887</v>
      </c>
      <c r="D605">
        <v>1794</v>
      </c>
      <c r="E605" t="s">
        <v>16</v>
      </c>
      <c r="H605" s="46">
        <v>39834</v>
      </c>
      <c r="I605" s="47">
        <v>0.82056712962962963</v>
      </c>
      <c r="J605">
        <v>26</v>
      </c>
      <c r="K605" t="s">
        <v>16</v>
      </c>
      <c r="N605" t="s">
        <v>12</v>
      </c>
      <c r="R605" s="46">
        <v>39843</v>
      </c>
      <c r="S605" s="47">
        <v>0.64572916666666669</v>
      </c>
      <c r="T605" t="s">
        <v>73</v>
      </c>
      <c r="V605" s="46">
        <v>39858</v>
      </c>
      <c r="W605" s="47">
        <v>0.54980324074074072</v>
      </c>
      <c r="Y605" s="46">
        <v>39895</v>
      </c>
      <c r="Z605" s="47">
        <v>0.31855324074074076</v>
      </c>
    </row>
    <row r="606" spans="2:26">
      <c r="B606" s="46">
        <v>39889</v>
      </c>
      <c r="C606" s="47">
        <v>0.74707175925925917</v>
      </c>
      <c r="D606">
        <v>69</v>
      </c>
      <c r="E606" t="s">
        <v>15</v>
      </c>
      <c r="H606" s="46">
        <v>39834</v>
      </c>
      <c r="I606" s="47">
        <v>0.87473379629629633</v>
      </c>
      <c r="J606">
        <v>26</v>
      </c>
      <c r="K606" t="s">
        <v>16</v>
      </c>
      <c r="N606" t="s">
        <v>12</v>
      </c>
      <c r="R606" s="46">
        <v>39843</v>
      </c>
      <c r="S606" s="47">
        <v>0.64591435185185186</v>
      </c>
      <c r="T606" t="s">
        <v>73</v>
      </c>
      <c r="V606" s="46">
        <v>39858</v>
      </c>
      <c r="W606" s="47">
        <v>0.55107638888888888</v>
      </c>
      <c r="Y606" s="46">
        <v>39895</v>
      </c>
      <c r="Z606" s="47">
        <v>0.61631944444444442</v>
      </c>
    </row>
    <row r="607" spans="2:26">
      <c r="B607" s="46">
        <v>39889</v>
      </c>
      <c r="C607" s="47">
        <v>0.75131944444444443</v>
      </c>
      <c r="D607">
        <v>115</v>
      </c>
      <c r="E607" t="s">
        <v>15</v>
      </c>
      <c r="H607" s="46">
        <v>39834</v>
      </c>
      <c r="I607" s="47">
        <v>0.87539351851851854</v>
      </c>
      <c r="J607" t="s">
        <v>14</v>
      </c>
      <c r="K607" t="s">
        <v>14</v>
      </c>
      <c r="N607" t="s">
        <v>12</v>
      </c>
      <c r="R607" s="46">
        <v>39843</v>
      </c>
      <c r="S607" s="47">
        <v>0.6459259259259259</v>
      </c>
      <c r="T607" t="s">
        <v>73</v>
      </c>
      <c r="V607" s="46">
        <v>39858</v>
      </c>
      <c r="W607" s="47">
        <v>0.5522569444444444</v>
      </c>
      <c r="Y607" s="46">
        <v>39895</v>
      </c>
      <c r="Z607" s="47">
        <v>0.66672453703703705</v>
      </c>
    </row>
    <row r="608" spans="2:26">
      <c r="B608" s="46">
        <v>39889</v>
      </c>
      <c r="C608" s="47">
        <v>0.84497685185185178</v>
      </c>
      <c r="D608">
        <v>170</v>
      </c>
      <c r="E608" t="s">
        <v>16</v>
      </c>
      <c r="H608" s="46">
        <v>39835</v>
      </c>
      <c r="I608" s="47">
        <v>0.53335648148148151</v>
      </c>
      <c r="J608">
        <v>141</v>
      </c>
      <c r="K608" t="s">
        <v>16</v>
      </c>
      <c r="P608" t="s">
        <v>12</v>
      </c>
      <c r="R608" s="46">
        <v>39843</v>
      </c>
      <c r="S608" s="47">
        <v>0.65159722222222227</v>
      </c>
      <c r="T608" t="s">
        <v>73</v>
      </c>
      <c r="V608" s="46">
        <v>39858</v>
      </c>
      <c r="W608" s="47">
        <v>0.55415509259259255</v>
      </c>
      <c r="Y608" s="46">
        <v>39895</v>
      </c>
      <c r="Z608" s="47">
        <v>0.7281712962962964</v>
      </c>
    </row>
    <row r="609" spans="2:26">
      <c r="B609" s="46">
        <v>39889</v>
      </c>
      <c r="C609" s="47">
        <v>0.85496527777777775</v>
      </c>
      <c r="D609">
        <v>113</v>
      </c>
      <c r="E609" t="s">
        <v>15</v>
      </c>
      <c r="H609" s="46">
        <v>39835</v>
      </c>
      <c r="I609" s="47">
        <v>0.53543981481481484</v>
      </c>
      <c r="J609">
        <v>25</v>
      </c>
      <c r="K609" t="s">
        <v>15</v>
      </c>
      <c r="N609" t="s">
        <v>12</v>
      </c>
      <c r="R609" s="46">
        <v>39843</v>
      </c>
      <c r="S609" s="47">
        <v>0.65160879629629631</v>
      </c>
      <c r="T609" t="s">
        <v>73</v>
      </c>
      <c r="V609" s="46">
        <v>39858</v>
      </c>
      <c r="W609" s="47">
        <v>0.55534722222222221</v>
      </c>
      <c r="Y609" s="46">
        <v>39895</v>
      </c>
      <c r="Z609" s="47">
        <v>0.81234953703703694</v>
      </c>
    </row>
    <row r="610" spans="2:26">
      <c r="B610" s="46">
        <v>39890</v>
      </c>
      <c r="C610" s="47">
        <v>0.26197916666666665</v>
      </c>
      <c r="D610">
        <v>29</v>
      </c>
      <c r="E610" t="s">
        <v>16</v>
      </c>
      <c r="H610" s="46">
        <v>39835</v>
      </c>
      <c r="I610" s="47">
        <v>0.85755787037037035</v>
      </c>
      <c r="J610">
        <v>148</v>
      </c>
      <c r="K610" t="s">
        <v>16</v>
      </c>
      <c r="P610" t="s">
        <v>12</v>
      </c>
      <c r="R610" s="46">
        <v>39843</v>
      </c>
      <c r="S610" s="47">
        <v>0.68123842592592598</v>
      </c>
      <c r="T610" t="s">
        <v>73</v>
      </c>
      <c r="V610" s="46">
        <v>39858</v>
      </c>
      <c r="W610" s="47">
        <v>0.55625000000000002</v>
      </c>
      <c r="Y610" s="46">
        <v>39895</v>
      </c>
      <c r="Z610" s="47">
        <v>0.82196759259259267</v>
      </c>
    </row>
    <row r="611" spans="2:26">
      <c r="B611" s="46">
        <v>39890</v>
      </c>
      <c r="C611" s="47">
        <v>0.26619212962962963</v>
      </c>
      <c r="D611">
        <v>30</v>
      </c>
      <c r="E611" t="s">
        <v>16</v>
      </c>
      <c r="H611" s="46">
        <v>39835</v>
      </c>
      <c r="I611" s="47">
        <v>0.85966435185185175</v>
      </c>
      <c r="J611">
        <v>17</v>
      </c>
      <c r="K611" t="s">
        <v>16</v>
      </c>
      <c r="N611" t="s">
        <v>12</v>
      </c>
      <c r="R611" s="46">
        <v>39843</v>
      </c>
      <c r="S611" s="47">
        <v>0.68126157407407406</v>
      </c>
      <c r="T611" t="s">
        <v>73</v>
      </c>
      <c r="V611" s="46">
        <v>39858</v>
      </c>
      <c r="W611" s="47">
        <v>0.55722222222222217</v>
      </c>
      <c r="Y611" s="46">
        <v>39896</v>
      </c>
      <c r="Z611" s="47">
        <v>0.32809027777777777</v>
      </c>
    </row>
    <row r="612" spans="2:26">
      <c r="B612" s="46">
        <v>39890</v>
      </c>
      <c r="C612" s="47">
        <v>0.27880787037037036</v>
      </c>
      <c r="D612">
        <v>32</v>
      </c>
      <c r="E612" t="s">
        <v>16</v>
      </c>
      <c r="H612" s="46">
        <v>39835</v>
      </c>
      <c r="I612" s="47">
        <v>0.86070601851851858</v>
      </c>
      <c r="J612">
        <v>17</v>
      </c>
      <c r="K612" t="s">
        <v>16</v>
      </c>
      <c r="N612" t="s">
        <v>12</v>
      </c>
      <c r="R612" s="46">
        <v>39843</v>
      </c>
      <c r="S612" s="47">
        <v>0.77826388888888898</v>
      </c>
      <c r="T612" t="s">
        <v>73</v>
      </c>
      <c r="V612" s="46">
        <v>39858</v>
      </c>
      <c r="W612" s="47">
        <v>0.55844907407407407</v>
      </c>
      <c r="Y612" s="46">
        <v>39896</v>
      </c>
      <c r="Z612" s="47">
        <v>0.56212962962962965</v>
      </c>
    </row>
    <row r="613" spans="2:26">
      <c r="B613" s="46">
        <v>39890</v>
      </c>
      <c r="C613" s="47">
        <v>0.28511574074074075</v>
      </c>
      <c r="D613">
        <v>31</v>
      </c>
      <c r="E613" t="s">
        <v>15</v>
      </c>
      <c r="H613" s="46">
        <v>39835</v>
      </c>
      <c r="I613" s="47">
        <v>0.86133101851851857</v>
      </c>
      <c r="J613">
        <v>28</v>
      </c>
      <c r="K613" t="s">
        <v>16</v>
      </c>
      <c r="N613" t="s">
        <v>12</v>
      </c>
      <c r="R613" s="46">
        <v>39843</v>
      </c>
      <c r="S613" s="47">
        <v>0.77827546296296291</v>
      </c>
      <c r="T613" t="s">
        <v>73</v>
      </c>
      <c r="V613" s="46">
        <v>39858</v>
      </c>
      <c r="W613" s="47">
        <v>0.56399305555555557</v>
      </c>
      <c r="Y613" s="46">
        <v>39896</v>
      </c>
      <c r="Z613" s="47">
        <v>0.69466435185185194</v>
      </c>
    </row>
    <row r="614" spans="2:26">
      <c r="B614" s="46">
        <v>39890</v>
      </c>
      <c r="C614" s="47">
        <v>0.67550925925925931</v>
      </c>
      <c r="D614">
        <v>111</v>
      </c>
      <c r="E614" t="s">
        <v>15</v>
      </c>
      <c r="H614" s="46">
        <v>39836</v>
      </c>
      <c r="I614" s="47">
        <v>0.71956018518518527</v>
      </c>
      <c r="J614">
        <v>109</v>
      </c>
      <c r="K614" t="s">
        <v>16</v>
      </c>
      <c r="M614" t="s">
        <v>12</v>
      </c>
      <c r="R614" s="46">
        <v>39843</v>
      </c>
      <c r="S614" s="47">
        <v>0.89334490740740735</v>
      </c>
      <c r="T614" t="s">
        <v>65</v>
      </c>
      <c r="V614" s="46">
        <v>39858</v>
      </c>
      <c r="W614" s="47">
        <v>0.56406250000000002</v>
      </c>
      <c r="Y614" s="46">
        <v>39897</v>
      </c>
      <c r="Z614" s="47">
        <v>0.64736111111111116</v>
      </c>
    </row>
    <row r="615" spans="2:26">
      <c r="B615" s="46">
        <v>39890</v>
      </c>
      <c r="C615" s="47">
        <v>0.70041666666666658</v>
      </c>
      <c r="D615">
        <v>112</v>
      </c>
      <c r="E615" t="s">
        <v>15</v>
      </c>
      <c r="H615" s="46">
        <v>39836</v>
      </c>
      <c r="I615" s="47">
        <v>0.75348379629629625</v>
      </c>
      <c r="J615">
        <v>27</v>
      </c>
      <c r="K615" t="s">
        <v>16</v>
      </c>
      <c r="N615" t="s">
        <v>12</v>
      </c>
      <c r="R615" s="46">
        <v>39843</v>
      </c>
      <c r="S615" s="47">
        <v>0.94768518518518519</v>
      </c>
      <c r="T615" t="s">
        <v>65</v>
      </c>
      <c r="V615" s="46">
        <v>39858</v>
      </c>
      <c r="W615" s="47">
        <v>0.5644675925925926</v>
      </c>
      <c r="Y615" s="46">
        <v>39897</v>
      </c>
      <c r="Z615" s="47">
        <v>0.75769675925925928</v>
      </c>
    </row>
    <row r="616" spans="2:26">
      <c r="B616" s="46">
        <v>39890</v>
      </c>
      <c r="C616" s="47">
        <v>0.88527777777777772</v>
      </c>
      <c r="D616">
        <v>133</v>
      </c>
      <c r="E616" t="s">
        <v>15</v>
      </c>
      <c r="H616" s="46">
        <v>39837</v>
      </c>
      <c r="I616" s="47">
        <v>1.744212962962963E-2</v>
      </c>
      <c r="J616">
        <v>27</v>
      </c>
      <c r="K616" t="s">
        <v>16</v>
      </c>
      <c r="N616" t="s">
        <v>12</v>
      </c>
      <c r="R616" s="46">
        <v>39843</v>
      </c>
      <c r="S616" s="47">
        <v>0.94775462962962964</v>
      </c>
      <c r="T616" t="s">
        <v>65</v>
      </c>
      <c r="V616" s="46">
        <v>39858</v>
      </c>
      <c r="W616" s="47">
        <v>0.60246527777777781</v>
      </c>
      <c r="Y616" s="46">
        <v>39897</v>
      </c>
      <c r="Z616" s="47">
        <v>0.95966435185185184</v>
      </c>
    </row>
    <row r="617" spans="2:26">
      <c r="B617" s="46">
        <v>39891</v>
      </c>
      <c r="C617" s="47">
        <v>0.27677083333333335</v>
      </c>
      <c r="D617">
        <v>50</v>
      </c>
      <c r="E617" t="s">
        <v>15</v>
      </c>
      <c r="H617" s="46">
        <v>39837</v>
      </c>
      <c r="I617" s="47">
        <v>2.1331018518518517E-2</v>
      </c>
      <c r="J617">
        <v>23</v>
      </c>
      <c r="K617" t="s">
        <v>16</v>
      </c>
      <c r="N617" t="s">
        <v>12</v>
      </c>
      <c r="R617" s="46">
        <v>39844</v>
      </c>
      <c r="S617" s="47">
        <v>0.38214120370370369</v>
      </c>
      <c r="T617" t="s">
        <v>65</v>
      </c>
      <c r="V617" s="46">
        <v>39858</v>
      </c>
      <c r="W617" s="47">
        <v>0.60274305555555552</v>
      </c>
      <c r="Y617" s="46">
        <v>39898</v>
      </c>
      <c r="Z617" s="47">
        <v>0.58540509259259255</v>
      </c>
    </row>
    <row r="618" spans="2:26">
      <c r="B618" s="46">
        <v>39891</v>
      </c>
      <c r="C618" s="47">
        <v>0.28163194444444445</v>
      </c>
      <c r="D618">
        <v>28</v>
      </c>
      <c r="E618" t="s">
        <v>15</v>
      </c>
      <c r="H618" s="46">
        <v>39837</v>
      </c>
      <c r="I618" s="47">
        <v>0.56614583333333335</v>
      </c>
      <c r="J618">
        <v>17</v>
      </c>
      <c r="K618" t="s">
        <v>16</v>
      </c>
      <c r="N618" t="s">
        <v>12</v>
      </c>
      <c r="R618" s="46">
        <v>39844</v>
      </c>
      <c r="S618" s="47">
        <v>0.39931712962962962</v>
      </c>
      <c r="T618" t="s">
        <v>69</v>
      </c>
      <c r="V618" s="46">
        <v>39858</v>
      </c>
      <c r="W618" s="47">
        <v>0.60283564814814816</v>
      </c>
      <c r="Y618" s="46">
        <v>39898</v>
      </c>
      <c r="Z618" s="47">
        <v>0.58664351851851848</v>
      </c>
    </row>
    <row r="619" spans="2:26">
      <c r="B619" s="46">
        <v>39891</v>
      </c>
      <c r="C619" s="47">
        <v>0.29478009259259258</v>
      </c>
      <c r="D619">
        <v>34</v>
      </c>
      <c r="E619" t="s">
        <v>15</v>
      </c>
      <c r="H619" s="46">
        <v>39837</v>
      </c>
      <c r="I619" s="47">
        <v>0.5665972222222222</v>
      </c>
      <c r="J619">
        <v>23</v>
      </c>
      <c r="K619" t="s">
        <v>16</v>
      </c>
      <c r="N619" t="s">
        <v>12</v>
      </c>
      <c r="R619" s="46">
        <v>39844</v>
      </c>
      <c r="S619" s="47">
        <v>0.53513888888888894</v>
      </c>
      <c r="T619" t="s">
        <v>65</v>
      </c>
      <c r="V619" s="46">
        <v>39858</v>
      </c>
      <c r="W619" s="47">
        <v>0.60287037037037039</v>
      </c>
      <c r="Y619" s="46">
        <v>39898</v>
      </c>
      <c r="Z619" s="47">
        <v>0.59008101851851846</v>
      </c>
    </row>
    <row r="620" spans="2:26">
      <c r="B620" s="46">
        <v>39891</v>
      </c>
      <c r="C620" s="47">
        <v>0.30116898148148147</v>
      </c>
      <c r="D620">
        <v>58</v>
      </c>
      <c r="E620" t="s">
        <v>15</v>
      </c>
      <c r="H620" s="46">
        <v>39837</v>
      </c>
      <c r="I620" s="47">
        <v>0.68016203703703704</v>
      </c>
      <c r="J620">
        <v>17</v>
      </c>
      <c r="K620" t="s">
        <v>16</v>
      </c>
      <c r="N620" t="s">
        <v>12</v>
      </c>
      <c r="R620" s="46">
        <v>39844</v>
      </c>
      <c r="S620" s="47">
        <v>0.53525462962962966</v>
      </c>
      <c r="T620" t="s">
        <v>68</v>
      </c>
      <c r="V620" s="46">
        <v>39858</v>
      </c>
      <c r="W620" s="47">
        <v>0.60290509259259262</v>
      </c>
      <c r="Y620" s="46">
        <v>39898</v>
      </c>
      <c r="Z620" s="47">
        <v>0.60812500000000003</v>
      </c>
    </row>
    <row r="621" spans="2:26">
      <c r="B621" s="46">
        <v>39891</v>
      </c>
      <c r="C621" s="47">
        <v>0.30418981481481483</v>
      </c>
      <c r="D621">
        <v>32</v>
      </c>
      <c r="E621" t="s">
        <v>15</v>
      </c>
      <c r="H621" s="46">
        <v>39837</v>
      </c>
      <c r="I621" s="47">
        <v>0.68064814814814811</v>
      </c>
      <c r="J621">
        <v>18</v>
      </c>
      <c r="K621" t="s">
        <v>16</v>
      </c>
      <c r="N621" t="s">
        <v>12</v>
      </c>
      <c r="R621" s="46">
        <v>39844</v>
      </c>
      <c r="S621" s="47">
        <v>0.53531249999999997</v>
      </c>
      <c r="T621" t="s">
        <v>67</v>
      </c>
      <c r="V621" s="46">
        <v>39859</v>
      </c>
      <c r="W621" s="47">
        <v>0.45392361111111112</v>
      </c>
      <c r="Y621" s="46">
        <v>39898</v>
      </c>
      <c r="Z621" s="47">
        <v>0.61001157407407403</v>
      </c>
    </row>
    <row r="622" spans="2:26">
      <c r="B622" s="46">
        <v>39891</v>
      </c>
      <c r="C622" s="47">
        <v>0.69225694444444441</v>
      </c>
      <c r="D622">
        <v>147</v>
      </c>
      <c r="E622" t="s">
        <v>15</v>
      </c>
      <c r="H622" s="46">
        <v>39837</v>
      </c>
      <c r="I622" s="47">
        <v>0.68142361111111116</v>
      </c>
      <c r="J622">
        <v>23</v>
      </c>
      <c r="K622" t="s">
        <v>16</v>
      </c>
      <c r="M622" t="s">
        <v>12</v>
      </c>
      <c r="R622" s="46">
        <v>39844</v>
      </c>
      <c r="S622" s="47">
        <v>0.53535879629629635</v>
      </c>
      <c r="T622" t="s">
        <v>66</v>
      </c>
      <c r="V622" s="46">
        <v>39859</v>
      </c>
      <c r="W622" s="47">
        <v>0.45628472222222222</v>
      </c>
      <c r="Y622" s="46">
        <v>39898</v>
      </c>
      <c r="Z622" s="47">
        <v>0.69407407407407407</v>
      </c>
    </row>
    <row r="623" spans="2:26">
      <c r="B623" s="46">
        <v>39891</v>
      </c>
      <c r="C623" s="47">
        <v>0.95945601851851858</v>
      </c>
      <c r="D623">
        <v>113</v>
      </c>
      <c r="E623" t="s">
        <v>15</v>
      </c>
      <c r="H623" s="46">
        <v>39837</v>
      </c>
      <c r="I623" s="47">
        <v>0.68195601851851861</v>
      </c>
      <c r="J623">
        <v>21</v>
      </c>
      <c r="K623" t="s">
        <v>16</v>
      </c>
      <c r="N623" t="s">
        <v>12</v>
      </c>
      <c r="R623" s="46">
        <v>39844</v>
      </c>
      <c r="S623" s="47">
        <v>0.53637731481481488</v>
      </c>
      <c r="T623" t="s">
        <v>65</v>
      </c>
      <c r="V623" s="46">
        <v>39859</v>
      </c>
      <c r="W623" s="47">
        <v>0.51590277777777771</v>
      </c>
      <c r="Y623" s="46">
        <v>39898</v>
      </c>
      <c r="Z623" s="47">
        <v>0.74210648148148151</v>
      </c>
    </row>
    <row r="624" spans="2:26">
      <c r="B624" s="46">
        <v>39892</v>
      </c>
      <c r="C624" s="47">
        <v>0.69523148148148151</v>
      </c>
      <c r="D624">
        <v>155</v>
      </c>
      <c r="E624" t="s">
        <v>15</v>
      </c>
      <c r="H624" s="46">
        <v>39837</v>
      </c>
      <c r="I624" s="47">
        <v>0.6859143518518519</v>
      </c>
      <c r="J624">
        <v>13</v>
      </c>
      <c r="K624" t="s">
        <v>16</v>
      </c>
      <c r="M624" t="s">
        <v>12</v>
      </c>
      <c r="R624" s="46">
        <v>39844</v>
      </c>
      <c r="S624" s="47">
        <v>0.55547453703703698</v>
      </c>
      <c r="T624" t="s">
        <v>73</v>
      </c>
      <c r="V624" s="46">
        <v>39859</v>
      </c>
      <c r="W624" s="47">
        <v>0.9309722222222222</v>
      </c>
      <c r="Y624" s="46">
        <v>39899</v>
      </c>
      <c r="Z624" s="47">
        <v>0.39527777777777778</v>
      </c>
    </row>
    <row r="625" spans="2:26">
      <c r="B625" s="46">
        <v>39892</v>
      </c>
      <c r="C625" s="47">
        <v>0.84469907407407396</v>
      </c>
      <c r="D625">
        <v>59</v>
      </c>
      <c r="E625" t="s">
        <v>16</v>
      </c>
      <c r="H625" s="46">
        <v>39837</v>
      </c>
      <c r="I625" s="47">
        <v>0.73947916666666658</v>
      </c>
      <c r="J625">
        <v>136</v>
      </c>
      <c r="K625" t="s">
        <v>15</v>
      </c>
      <c r="N625" t="s">
        <v>12</v>
      </c>
      <c r="R625" s="46">
        <v>39844</v>
      </c>
      <c r="S625" s="47">
        <v>0.55548611111111112</v>
      </c>
      <c r="T625" t="s">
        <v>73</v>
      </c>
      <c r="V625" s="46">
        <v>39859</v>
      </c>
      <c r="W625" s="47">
        <v>0.94416666666666671</v>
      </c>
      <c r="Y625" s="46">
        <v>39899</v>
      </c>
      <c r="Z625" s="47">
        <v>0.39603009259259259</v>
      </c>
    </row>
    <row r="626" spans="2:26">
      <c r="B626" s="46">
        <v>39892</v>
      </c>
      <c r="C626" s="47">
        <v>0.84899305555555549</v>
      </c>
      <c r="D626">
        <v>4</v>
      </c>
      <c r="E626" t="s">
        <v>16</v>
      </c>
      <c r="H626" s="46">
        <v>39837</v>
      </c>
      <c r="I626" s="47">
        <v>0.77329861111111109</v>
      </c>
      <c r="J626">
        <v>14</v>
      </c>
      <c r="K626" t="s">
        <v>16</v>
      </c>
      <c r="N626" t="s">
        <v>12</v>
      </c>
      <c r="R626" s="46">
        <v>39844</v>
      </c>
      <c r="S626" s="47">
        <v>0.55570601851851853</v>
      </c>
      <c r="T626" t="s">
        <v>73</v>
      </c>
      <c r="V626" s="46">
        <v>39859</v>
      </c>
      <c r="W626" s="47">
        <v>0.94568287037037047</v>
      </c>
      <c r="Y626" s="46">
        <v>39899</v>
      </c>
      <c r="Z626" s="47">
        <v>0.53325231481481483</v>
      </c>
    </row>
    <row r="627" spans="2:26">
      <c r="B627" s="46">
        <v>39892</v>
      </c>
      <c r="C627" s="47">
        <v>0.85189814814814813</v>
      </c>
      <c r="D627">
        <v>82</v>
      </c>
      <c r="E627" t="s">
        <v>16</v>
      </c>
      <c r="H627" s="46">
        <v>39837</v>
      </c>
      <c r="I627" s="47">
        <v>0.77369212962962963</v>
      </c>
      <c r="J627">
        <v>22</v>
      </c>
      <c r="K627" t="s">
        <v>16</v>
      </c>
      <c r="N627" t="s">
        <v>12</v>
      </c>
      <c r="R627" s="46">
        <v>39844</v>
      </c>
      <c r="S627" s="47">
        <v>0.55571759259259257</v>
      </c>
      <c r="T627" t="s">
        <v>73</v>
      </c>
      <c r="V627" s="46">
        <v>39860</v>
      </c>
      <c r="W627" s="47">
        <v>0.45864583333333336</v>
      </c>
      <c r="Y627" s="46">
        <v>39899</v>
      </c>
      <c r="Z627" s="47">
        <v>0.84067129629629633</v>
      </c>
    </row>
    <row r="628" spans="2:26">
      <c r="B628" s="46">
        <v>39892</v>
      </c>
      <c r="C628" s="47">
        <v>0.86237268518518517</v>
      </c>
      <c r="D628">
        <v>32</v>
      </c>
      <c r="E628" t="s">
        <v>16</v>
      </c>
      <c r="H628" s="46">
        <v>39837</v>
      </c>
      <c r="I628" s="47">
        <v>0.77740740740740744</v>
      </c>
      <c r="J628">
        <v>321</v>
      </c>
      <c r="K628" t="s">
        <v>15</v>
      </c>
      <c r="N628" t="s">
        <v>12</v>
      </c>
      <c r="R628" s="46">
        <v>39844</v>
      </c>
      <c r="S628" s="47">
        <v>0.55577546296296299</v>
      </c>
      <c r="T628" t="s">
        <v>73</v>
      </c>
      <c r="V628" s="46">
        <v>39860</v>
      </c>
      <c r="W628" s="47">
        <v>0.55614583333333334</v>
      </c>
      <c r="Y628" s="46">
        <v>39900</v>
      </c>
      <c r="Z628" s="47">
        <v>0.41965277777777782</v>
      </c>
    </row>
    <row r="629" spans="2:26">
      <c r="B629" s="46">
        <v>39892</v>
      </c>
      <c r="C629" s="47">
        <v>0.94743055555555555</v>
      </c>
      <c r="D629">
        <v>33</v>
      </c>
      <c r="E629" t="s">
        <v>16</v>
      </c>
      <c r="H629" s="46">
        <v>39837</v>
      </c>
      <c r="I629" s="47">
        <v>0.79443287037037036</v>
      </c>
      <c r="J629">
        <v>24</v>
      </c>
      <c r="K629" t="s">
        <v>16</v>
      </c>
      <c r="N629" t="s">
        <v>12</v>
      </c>
      <c r="R629" s="46">
        <v>39844</v>
      </c>
      <c r="S629" s="47">
        <v>0.55578703703703702</v>
      </c>
      <c r="T629" t="s">
        <v>73</v>
      </c>
      <c r="V629" s="46">
        <v>39861</v>
      </c>
      <c r="W629" s="47">
        <v>0.87247685185185186</v>
      </c>
      <c r="Y629" s="46">
        <v>39900</v>
      </c>
      <c r="Z629" s="47">
        <v>0.78515046296296298</v>
      </c>
    </row>
    <row r="630" spans="2:26">
      <c r="B630" s="46">
        <v>39892</v>
      </c>
      <c r="C630" s="47">
        <v>0.95527777777777778</v>
      </c>
      <c r="D630">
        <v>33</v>
      </c>
      <c r="E630" t="s">
        <v>16</v>
      </c>
      <c r="H630" s="46">
        <v>39837</v>
      </c>
      <c r="I630" s="47">
        <v>0.79915509259259254</v>
      </c>
      <c r="J630">
        <v>40</v>
      </c>
      <c r="K630" t="s">
        <v>16</v>
      </c>
      <c r="N630" t="s">
        <v>12</v>
      </c>
      <c r="R630" s="46">
        <v>39844</v>
      </c>
      <c r="S630" s="47">
        <v>0.55585648148148148</v>
      </c>
      <c r="T630" t="s">
        <v>73</v>
      </c>
      <c r="V630" s="46">
        <v>39862</v>
      </c>
      <c r="W630" s="47">
        <v>0.24171296296296296</v>
      </c>
      <c r="Y630" s="46">
        <v>39900</v>
      </c>
      <c r="Z630" s="47">
        <v>0.79245370370370372</v>
      </c>
    </row>
    <row r="631" spans="2:26">
      <c r="B631" s="46">
        <v>39893</v>
      </c>
      <c r="C631" s="47">
        <v>4.7453703703703704E-4</v>
      </c>
      <c r="D631">
        <v>170</v>
      </c>
      <c r="E631" t="s">
        <v>15</v>
      </c>
      <c r="H631" s="46">
        <v>39837</v>
      </c>
      <c r="I631" s="47">
        <v>0.80182870370370374</v>
      </c>
      <c r="J631">
        <v>139</v>
      </c>
      <c r="K631" t="s">
        <v>15</v>
      </c>
      <c r="M631" t="s">
        <v>12</v>
      </c>
      <c r="R631" s="46">
        <v>39844</v>
      </c>
      <c r="S631" s="47">
        <v>0.55586805555555552</v>
      </c>
      <c r="T631" t="s">
        <v>73</v>
      </c>
      <c r="V631" s="46">
        <v>39862</v>
      </c>
      <c r="W631" s="47">
        <v>0.34053240740740742</v>
      </c>
      <c r="Y631" s="46">
        <v>39901</v>
      </c>
      <c r="Z631" s="47">
        <v>0.40738425925925931</v>
      </c>
    </row>
    <row r="632" spans="2:26">
      <c r="B632" s="46">
        <v>39893</v>
      </c>
      <c r="C632" s="47">
        <v>0.36280092592592594</v>
      </c>
      <c r="D632">
        <v>196</v>
      </c>
      <c r="E632" t="s">
        <v>15</v>
      </c>
      <c r="H632" s="46">
        <v>39837</v>
      </c>
      <c r="I632" s="47">
        <v>0.81027777777777776</v>
      </c>
      <c r="J632">
        <v>66</v>
      </c>
      <c r="K632" t="s">
        <v>16</v>
      </c>
      <c r="P632" t="s">
        <v>12</v>
      </c>
      <c r="R632" s="46">
        <v>39845</v>
      </c>
      <c r="S632" s="47">
        <v>0.90520833333333339</v>
      </c>
      <c r="T632" t="s">
        <v>73</v>
      </c>
      <c r="V632" s="46">
        <v>39862</v>
      </c>
      <c r="W632" s="47">
        <v>0.44671296296296298</v>
      </c>
      <c r="Y632" s="46">
        <v>39901</v>
      </c>
      <c r="Z632" s="47">
        <v>0.42725694444444445</v>
      </c>
    </row>
    <row r="633" spans="2:26">
      <c r="B633" s="46">
        <v>39893</v>
      </c>
      <c r="C633" s="47">
        <v>0.40476851851851853</v>
      </c>
      <c r="D633">
        <v>46</v>
      </c>
      <c r="E633" t="s">
        <v>15</v>
      </c>
      <c r="H633" s="46">
        <v>39837</v>
      </c>
      <c r="I633" s="47">
        <v>0.81361111111111117</v>
      </c>
      <c r="J633">
        <v>33</v>
      </c>
      <c r="K633" t="s">
        <v>16</v>
      </c>
      <c r="P633" t="s">
        <v>12</v>
      </c>
      <c r="R633" s="46">
        <v>39845</v>
      </c>
      <c r="S633" s="47">
        <v>0.90521990740740732</v>
      </c>
      <c r="T633" t="s">
        <v>73</v>
      </c>
      <c r="V633" s="46">
        <v>39862</v>
      </c>
      <c r="W633" s="47">
        <v>0.4513773148148148</v>
      </c>
      <c r="Y633" s="46">
        <v>39901</v>
      </c>
      <c r="Z633" s="47">
        <v>0.63893518518518522</v>
      </c>
    </row>
    <row r="634" spans="2:26">
      <c r="B634" s="46">
        <v>39893</v>
      </c>
      <c r="C634" s="47">
        <v>0.40672453703703698</v>
      </c>
      <c r="D634">
        <v>305</v>
      </c>
      <c r="E634" t="s">
        <v>15</v>
      </c>
      <c r="H634" s="46">
        <v>39837</v>
      </c>
      <c r="I634" s="47">
        <v>0.81504629629629621</v>
      </c>
      <c r="J634">
        <v>37</v>
      </c>
      <c r="K634" t="s">
        <v>16</v>
      </c>
      <c r="N634" t="s">
        <v>12</v>
      </c>
      <c r="R634" s="46">
        <v>39845</v>
      </c>
      <c r="S634" s="47">
        <v>1.8842592592592591E-2</v>
      </c>
      <c r="T634" t="s">
        <v>73</v>
      </c>
      <c r="V634" s="46">
        <v>39862</v>
      </c>
      <c r="W634" s="47">
        <v>0.45916666666666667</v>
      </c>
      <c r="Y634" s="46"/>
      <c r="Z634" s="47"/>
    </row>
    <row r="635" spans="2:26">
      <c r="B635" s="46">
        <v>39893</v>
      </c>
      <c r="C635" s="47">
        <v>0.45973379629629635</v>
      </c>
      <c r="D635">
        <v>170</v>
      </c>
      <c r="E635" t="s">
        <v>15</v>
      </c>
      <c r="H635" s="46">
        <v>39837</v>
      </c>
      <c r="I635" s="47">
        <v>0.89151620370370377</v>
      </c>
      <c r="J635">
        <v>67</v>
      </c>
      <c r="K635" t="s">
        <v>16</v>
      </c>
      <c r="N635" t="s">
        <v>12</v>
      </c>
      <c r="R635" s="46">
        <v>39845</v>
      </c>
      <c r="S635" s="47">
        <v>1.8854166666666665E-2</v>
      </c>
      <c r="T635" t="s">
        <v>73</v>
      </c>
      <c r="V635" s="46">
        <v>39862</v>
      </c>
      <c r="W635" s="47">
        <v>0.45917824074074076</v>
      </c>
    </row>
    <row r="636" spans="2:26">
      <c r="B636" s="46">
        <v>39893</v>
      </c>
      <c r="C636" s="47">
        <v>0.48288194444444449</v>
      </c>
      <c r="D636">
        <v>4</v>
      </c>
      <c r="E636" t="s">
        <v>16</v>
      </c>
      <c r="H636" s="46">
        <v>39837</v>
      </c>
      <c r="I636" s="47">
        <v>0.89288194444444446</v>
      </c>
      <c r="J636">
        <v>45</v>
      </c>
      <c r="K636" t="s">
        <v>16</v>
      </c>
      <c r="N636" t="s">
        <v>12</v>
      </c>
      <c r="R636" s="46">
        <v>39845</v>
      </c>
      <c r="S636" s="47">
        <v>1.9780092592592592E-2</v>
      </c>
      <c r="T636" t="s">
        <v>73</v>
      </c>
      <c r="V636" s="46">
        <v>39862</v>
      </c>
      <c r="W636" s="47">
        <v>0.6209027777777778</v>
      </c>
    </row>
    <row r="637" spans="2:26">
      <c r="B637" s="46">
        <v>39893</v>
      </c>
      <c r="C637" s="47">
        <v>0.55021990740740734</v>
      </c>
      <c r="D637">
        <v>246</v>
      </c>
      <c r="E637" t="s">
        <v>15</v>
      </c>
      <c r="H637" s="46">
        <v>39837</v>
      </c>
      <c r="I637" s="47">
        <v>0.89649305555555558</v>
      </c>
      <c r="J637">
        <v>64</v>
      </c>
      <c r="K637" t="s">
        <v>15</v>
      </c>
      <c r="N637" t="s">
        <v>12</v>
      </c>
      <c r="R637" s="46">
        <v>39845</v>
      </c>
      <c r="S637" s="47">
        <v>1.9791666666666666E-2</v>
      </c>
      <c r="T637" t="s">
        <v>73</v>
      </c>
      <c r="V637" s="46">
        <v>39862</v>
      </c>
      <c r="W637" s="47">
        <v>0.62799768518518517</v>
      </c>
    </row>
    <row r="638" spans="2:26">
      <c r="B638" s="46">
        <v>39893</v>
      </c>
      <c r="C638" s="47">
        <v>0.62208333333333332</v>
      </c>
      <c r="D638">
        <v>283</v>
      </c>
      <c r="E638" t="s">
        <v>15</v>
      </c>
      <c r="H638" s="46">
        <v>39837</v>
      </c>
      <c r="I638" s="47">
        <v>0.98016203703703697</v>
      </c>
      <c r="J638">
        <v>76</v>
      </c>
      <c r="K638" t="s">
        <v>15</v>
      </c>
      <c r="P638" t="s">
        <v>12</v>
      </c>
      <c r="R638" s="46">
        <v>39845</v>
      </c>
      <c r="S638" s="47">
        <v>2.0937499999999998E-2</v>
      </c>
      <c r="T638" t="s">
        <v>73</v>
      </c>
      <c r="V638" s="46">
        <v>39862</v>
      </c>
      <c r="W638" s="47">
        <v>0.6340972222222222</v>
      </c>
    </row>
    <row r="639" spans="2:26">
      <c r="B639" s="46">
        <v>39893</v>
      </c>
      <c r="C639" s="47">
        <v>0.63467592592592592</v>
      </c>
      <c r="D639">
        <v>301</v>
      </c>
      <c r="E639" t="s">
        <v>15</v>
      </c>
      <c r="H639" s="46">
        <v>39838</v>
      </c>
      <c r="I639" s="47">
        <v>2.298611111111111E-2</v>
      </c>
      <c r="J639">
        <v>20</v>
      </c>
      <c r="K639" t="s">
        <v>16</v>
      </c>
      <c r="N639" t="s">
        <v>12</v>
      </c>
      <c r="R639" s="46">
        <v>39845</v>
      </c>
      <c r="S639" s="47">
        <v>2.0960648148148148E-2</v>
      </c>
      <c r="T639" t="s">
        <v>73</v>
      </c>
      <c r="V639" s="46">
        <v>39862</v>
      </c>
      <c r="W639" s="47">
        <v>0.68406250000000002</v>
      </c>
    </row>
    <row r="640" spans="2:26">
      <c r="B640" s="46">
        <v>39893</v>
      </c>
      <c r="C640" s="47">
        <v>0.65679398148148149</v>
      </c>
      <c r="D640">
        <v>433</v>
      </c>
      <c r="E640" t="s">
        <v>15</v>
      </c>
      <c r="H640" s="46">
        <v>39838</v>
      </c>
      <c r="I640" s="47">
        <v>2.3495370370370371E-2</v>
      </c>
      <c r="J640">
        <v>22</v>
      </c>
      <c r="K640" t="s">
        <v>16</v>
      </c>
      <c r="M640" t="s">
        <v>12</v>
      </c>
      <c r="R640" s="46">
        <v>39845</v>
      </c>
      <c r="S640" s="47">
        <v>2.4293981481481482E-2</v>
      </c>
      <c r="T640" t="s">
        <v>67</v>
      </c>
      <c r="V640" s="46">
        <v>39862</v>
      </c>
      <c r="W640" s="47">
        <v>0.70412037037037034</v>
      </c>
    </row>
    <row r="641" spans="2:23">
      <c r="B641" s="46">
        <v>39893</v>
      </c>
      <c r="C641" s="47">
        <v>0.75488425925925917</v>
      </c>
      <c r="D641">
        <v>2417</v>
      </c>
      <c r="E641" t="s">
        <v>16</v>
      </c>
      <c r="H641" s="46">
        <v>39838</v>
      </c>
      <c r="I641" s="47">
        <v>2.4016203703703706E-2</v>
      </c>
      <c r="J641">
        <v>18</v>
      </c>
      <c r="K641" t="s">
        <v>16</v>
      </c>
      <c r="N641" t="s">
        <v>12</v>
      </c>
      <c r="R641" s="46">
        <v>39845</v>
      </c>
      <c r="S641" s="47">
        <v>2.6666666666666668E-2</v>
      </c>
      <c r="T641" t="s">
        <v>73</v>
      </c>
      <c r="V641" s="46">
        <v>39862</v>
      </c>
      <c r="W641" s="47">
        <v>0.71438657407407413</v>
      </c>
    </row>
    <row r="642" spans="2:23">
      <c r="B642" s="46">
        <v>39893</v>
      </c>
      <c r="C642" s="47">
        <v>0.91349537037037043</v>
      </c>
      <c r="D642">
        <v>305</v>
      </c>
      <c r="E642" t="s">
        <v>15</v>
      </c>
      <c r="H642" s="46">
        <v>39838</v>
      </c>
      <c r="I642" s="47">
        <v>2.4513888888888887E-2</v>
      </c>
      <c r="J642">
        <v>22</v>
      </c>
      <c r="K642" t="s">
        <v>16</v>
      </c>
      <c r="N642" t="s">
        <v>12</v>
      </c>
      <c r="R642" s="46">
        <v>39845</v>
      </c>
      <c r="S642" s="47">
        <v>2.6689814814814816E-2</v>
      </c>
      <c r="T642" t="s">
        <v>73</v>
      </c>
      <c r="V642" s="46">
        <v>39862</v>
      </c>
      <c r="W642" s="47">
        <v>0.79513888888888884</v>
      </c>
    </row>
    <row r="643" spans="2:23">
      <c r="B643" s="46">
        <v>39893</v>
      </c>
      <c r="C643" s="47">
        <v>0.92096064814814815</v>
      </c>
      <c r="D643">
        <v>467</v>
      </c>
      <c r="E643" t="s">
        <v>15</v>
      </c>
      <c r="H643" s="46">
        <v>39838</v>
      </c>
      <c r="I643" s="47">
        <v>0.34306712962962965</v>
      </c>
      <c r="J643">
        <v>24</v>
      </c>
      <c r="K643" t="s">
        <v>16</v>
      </c>
      <c r="N643" t="s">
        <v>12</v>
      </c>
      <c r="R643" s="46">
        <v>39845</v>
      </c>
      <c r="S643" s="47">
        <v>0.10666666666666667</v>
      </c>
      <c r="T643" t="s">
        <v>65</v>
      </c>
      <c r="V643" s="46">
        <v>39862</v>
      </c>
      <c r="W643" s="47">
        <v>0.79518518518518511</v>
      </c>
    </row>
    <row r="644" spans="2:23">
      <c r="B644" s="46">
        <v>39894</v>
      </c>
      <c r="C644" s="47">
        <v>8.1597222222222227E-3</v>
      </c>
      <c r="D644">
        <v>22</v>
      </c>
      <c r="E644" t="s">
        <v>16</v>
      </c>
      <c r="H644" s="46">
        <v>39838</v>
      </c>
      <c r="I644" s="47">
        <v>0.53296296296296297</v>
      </c>
      <c r="J644">
        <v>17</v>
      </c>
      <c r="K644" t="s">
        <v>16</v>
      </c>
      <c r="M644" t="s">
        <v>12</v>
      </c>
      <c r="R644" s="46">
        <v>39845</v>
      </c>
      <c r="S644" s="47">
        <v>0.14358796296296297</v>
      </c>
      <c r="T644" t="s">
        <v>67</v>
      </c>
      <c r="V644" s="46">
        <v>39862</v>
      </c>
      <c r="W644" s="47">
        <v>0.79533564814814817</v>
      </c>
    </row>
    <row r="645" spans="2:23">
      <c r="B645" s="46">
        <v>39894</v>
      </c>
      <c r="C645" s="47">
        <v>8.6921296296296312E-3</v>
      </c>
      <c r="D645">
        <v>34</v>
      </c>
      <c r="E645" t="s">
        <v>16</v>
      </c>
      <c r="H645" s="46">
        <v>39838</v>
      </c>
      <c r="I645" s="47">
        <v>0.78275462962962961</v>
      </c>
      <c r="J645">
        <v>105</v>
      </c>
      <c r="K645" t="s">
        <v>15</v>
      </c>
      <c r="N645" t="s">
        <v>12</v>
      </c>
      <c r="R645" s="46">
        <v>39845</v>
      </c>
      <c r="S645" s="47">
        <v>0.35570601851851852</v>
      </c>
      <c r="T645" t="s">
        <v>67</v>
      </c>
      <c r="V645" s="46">
        <v>39862</v>
      </c>
      <c r="W645" s="47">
        <v>0.79547453703703708</v>
      </c>
    </row>
    <row r="646" spans="2:23">
      <c r="B646" s="46">
        <v>39894</v>
      </c>
      <c r="C646" s="47">
        <v>0.36501157407407409</v>
      </c>
      <c r="D646">
        <v>849</v>
      </c>
      <c r="E646" t="s">
        <v>15</v>
      </c>
      <c r="H646" s="46">
        <v>39838</v>
      </c>
      <c r="I646" s="47">
        <v>0.78497685185185195</v>
      </c>
      <c r="J646">
        <v>63</v>
      </c>
      <c r="K646" t="s">
        <v>16</v>
      </c>
      <c r="N646" t="s">
        <v>12</v>
      </c>
      <c r="R646" s="46">
        <v>39845</v>
      </c>
      <c r="S646" s="47">
        <v>0.43953703703703706</v>
      </c>
      <c r="T646" t="s">
        <v>71</v>
      </c>
      <c r="V646" s="46">
        <v>39862</v>
      </c>
      <c r="W646" s="47">
        <v>0.92099537037037038</v>
      </c>
    </row>
    <row r="647" spans="2:23">
      <c r="B647" s="46">
        <v>39894</v>
      </c>
      <c r="C647" s="47">
        <v>0.43565972222222221</v>
      </c>
      <c r="D647">
        <v>91</v>
      </c>
      <c r="E647" t="s">
        <v>15</v>
      </c>
      <c r="H647" s="46">
        <v>39838</v>
      </c>
      <c r="I647" s="47">
        <v>0.78612268518518524</v>
      </c>
      <c r="J647">
        <v>24</v>
      </c>
      <c r="K647" t="s">
        <v>16</v>
      </c>
      <c r="N647" t="s">
        <v>12</v>
      </c>
      <c r="R647" s="46">
        <v>39845</v>
      </c>
      <c r="S647" s="47">
        <v>0.43975694444444446</v>
      </c>
      <c r="T647" t="s">
        <v>73</v>
      </c>
      <c r="V647" s="46">
        <v>39863</v>
      </c>
      <c r="W647" s="47">
        <v>0.3562731481481482</v>
      </c>
    </row>
    <row r="648" spans="2:23">
      <c r="B648" s="46">
        <v>39894</v>
      </c>
      <c r="C648" s="47">
        <v>0.53847222222222224</v>
      </c>
      <c r="D648">
        <v>245</v>
      </c>
      <c r="E648" t="s">
        <v>15</v>
      </c>
      <c r="H648" s="46">
        <v>39838</v>
      </c>
      <c r="I648" s="47">
        <v>0.81763888888888892</v>
      </c>
      <c r="J648">
        <v>24</v>
      </c>
      <c r="K648" t="s">
        <v>15</v>
      </c>
      <c r="N648" t="s">
        <v>12</v>
      </c>
      <c r="R648" s="46">
        <v>39845</v>
      </c>
      <c r="S648" s="47">
        <v>0.4397685185185185</v>
      </c>
      <c r="T648" t="s">
        <v>73</v>
      </c>
      <c r="V648" s="46">
        <v>39863</v>
      </c>
      <c r="W648" s="47">
        <v>0.45543981481481483</v>
      </c>
    </row>
    <row r="649" spans="2:23">
      <c r="B649" s="46">
        <v>39894</v>
      </c>
      <c r="C649" s="47">
        <v>0.61016203703703698</v>
      </c>
      <c r="D649">
        <v>637</v>
      </c>
      <c r="E649" t="s">
        <v>15</v>
      </c>
      <c r="H649" s="46">
        <v>39839</v>
      </c>
      <c r="I649" s="47">
        <v>7.0949074074074074E-3</v>
      </c>
      <c r="J649">
        <v>22</v>
      </c>
      <c r="K649" t="s">
        <v>16</v>
      </c>
      <c r="N649" t="s">
        <v>12</v>
      </c>
      <c r="R649" s="46">
        <v>39845</v>
      </c>
      <c r="S649" s="47">
        <v>0.44023148148148145</v>
      </c>
      <c r="T649" t="s">
        <v>73</v>
      </c>
      <c r="V649" s="46">
        <v>39863</v>
      </c>
      <c r="W649" s="47">
        <v>0.47060185185185183</v>
      </c>
    </row>
    <row r="650" spans="2:23">
      <c r="B650" s="46">
        <v>39894</v>
      </c>
      <c r="C650" s="47">
        <v>0.62355324074074081</v>
      </c>
      <c r="D650">
        <v>50</v>
      </c>
      <c r="E650" t="s">
        <v>15</v>
      </c>
      <c r="H650" s="46">
        <v>39839</v>
      </c>
      <c r="I650" s="47">
        <v>4.6979166666666662E-2</v>
      </c>
      <c r="J650">
        <v>183</v>
      </c>
      <c r="K650" t="s">
        <v>15</v>
      </c>
      <c r="N650" t="s">
        <v>12</v>
      </c>
      <c r="R650" s="46">
        <v>39845</v>
      </c>
      <c r="S650" s="47">
        <v>0.4402430555555556</v>
      </c>
      <c r="T650" t="s">
        <v>73</v>
      </c>
      <c r="V650" s="46">
        <v>39863</v>
      </c>
      <c r="W650" s="47">
        <v>0.48688657407407404</v>
      </c>
    </row>
    <row r="651" spans="2:23">
      <c r="B651" s="46">
        <v>39894</v>
      </c>
      <c r="C651" s="47">
        <v>0.72571759259259261</v>
      </c>
      <c r="D651">
        <v>1024</v>
      </c>
      <c r="E651" t="s">
        <v>15</v>
      </c>
      <c r="H651" s="46">
        <v>39839</v>
      </c>
      <c r="I651" s="47">
        <v>0.28873842592592591</v>
      </c>
      <c r="J651">
        <v>23</v>
      </c>
      <c r="K651" t="s">
        <v>16</v>
      </c>
      <c r="N651" t="s">
        <v>12</v>
      </c>
      <c r="R651" s="46">
        <v>39846</v>
      </c>
      <c r="S651" s="47">
        <v>0.17194444444444446</v>
      </c>
      <c r="T651" t="s">
        <v>65</v>
      </c>
      <c r="V651" s="46">
        <v>39863</v>
      </c>
      <c r="W651" s="47">
        <v>0.48899305555555556</v>
      </c>
    </row>
    <row r="652" spans="2:23">
      <c r="B652" s="46">
        <v>39894</v>
      </c>
      <c r="C652" s="47">
        <v>0.73843749999999997</v>
      </c>
      <c r="D652">
        <v>475</v>
      </c>
      <c r="E652" t="s">
        <v>15</v>
      </c>
      <c r="H652" s="46">
        <v>39839</v>
      </c>
      <c r="I652" s="47">
        <v>0.4371990740740741</v>
      </c>
      <c r="J652">
        <v>90</v>
      </c>
      <c r="K652" t="s">
        <v>15</v>
      </c>
      <c r="N652" t="s">
        <v>12</v>
      </c>
      <c r="R652" s="46">
        <v>39846</v>
      </c>
      <c r="S652" s="47">
        <v>0.17262731481481483</v>
      </c>
      <c r="T652" t="s">
        <v>69</v>
      </c>
      <c r="V652" s="46">
        <v>39863</v>
      </c>
      <c r="W652" s="47">
        <v>0.5602314814814815</v>
      </c>
    </row>
    <row r="653" spans="2:23">
      <c r="B653" s="46">
        <v>39894</v>
      </c>
      <c r="C653" s="47">
        <v>0.75824074074074066</v>
      </c>
      <c r="D653">
        <v>35</v>
      </c>
      <c r="E653" t="s">
        <v>15</v>
      </c>
      <c r="H653" s="46">
        <v>39839</v>
      </c>
      <c r="I653" s="47">
        <v>0.44677083333333334</v>
      </c>
      <c r="J653">
        <v>99</v>
      </c>
      <c r="K653" t="s">
        <v>15</v>
      </c>
      <c r="N653" t="s">
        <v>12</v>
      </c>
      <c r="R653" s="46">
        <v>39846</v>
      </c>
      <c r="S653" s="47">
        <v>0.17328703703703704</v>
      </c>
      <c r="T653" t="s">
        <v>67</v>
      </c>
      <c r="V653" s="46">
        <v>39863</v>
      </c>
      <c r="W653" s="47">
        <v>0.56297453703703704</v>
      </c>
    </row>
    <row r="654" spans="2:23">
      <c r="B654" s="46">
        <v>39894</v>
      </c>
      <c r="C654" s="47">
        <v>0.8787962962962963</v>
      </c>
      <c r="D654">
        <v>295</v>
      </c>
      <c r="E654" t="s">
        <v>15</v>
      </c>
      <c r="H654" s="46">
        <v>39839</v>
      </c>
      <c r="I654" s="47">
        <v>0.5851736111111111</v>
      </c>
      <c r="J654">
        <v>22</v>
      </c>
      <c r="K654" t="s">
        <v>16</v>
      </c>
      <c r="N654" t="s">
        <v>12</v>
      </c>
      <c r="R654" s="46">
        <v>39846</v>
      </c>
      <c r="S654" s="47">
        <v>0.55619212962962961</v>
      </c>
      <c r="T654" t="s">
        <v>67</v>
      </c>
      <c r="V654" s="46">
        <v>39863</v>
      </c>
      <c r="W654" s="47">
        <v>0.90523148148148147</v>
      </c>
    </row>
    <row r="655" spans="2:23">
      <c r="B655" s="46">
        <v>39894</v>
      </c>
      <c r="C655" s="47">
        <v>0.88283564814814808</v>
      </c>
      <c r="D655">
        <v>54</v>
      </c>
      <c r="E655" t="s">
        <v>15</v>
      </c>
      <c r="H655" s="46">
        <v>39839</v>
      </c>
      <c r="I655" s="47">
        <v>0.61024305555555558</v>
      </c>
      <c r="J655">
        <v>21</v>
      </c>
      <c r="K655" t="s">
        <v>16</v>
      </c>
      <c r="N655" t="s">
        <v>12</v>
      </c>
      <c r="R655" s="46">
        <v>39846</v>
      </c>
      <c r="S655" s="47">
        <v>0.85269675925925925</v>
      </c>
      <c r="T655" t="s">
        <v>67</v>
      </c>
      <c r="V655" s="46">
        <v>39863</v>
      </c>
      <c r="W655" s="47">
        <v>0.9118518518518518</v>
      </c>
    </row>
    <row r="656" spans="2:23">
      <c r="B656" s="46">
        <v>39895</v>
      </c>
      <c r="C656" s="47">
        <v>0.75491898148148151</v>
      </c>
      <c r="D656">
        <v>465</v>
      </c>
      <c r="E656" t="s">
        <v>15</v>
      </c>
      <c r="H656" s="46">
        <v>39839</v>
      </c>
      <c r="I656" s="47">
        <v>0.6106597222222222</v>
      </c>
      <c r="J656">
        <v>96</v>
      </c>
      <c r="K656" t="s">
        <v>15</v>
      </c>
      <c r="M656" t="s">
        <v>12</v>
      </c>
      <c r="R656" s="46">
        <v>39847</v>
      </c>
      <c r="S656" s="47">
        <v>2.3310185185185187E-2</v>
      </c>
      <c r="T656" t="s">
        <v>73</v>
      </c>
      <c r="V656" s="46">
        <v>39864</v>
      </c>
      <c r="W656" s="47">
        <v>0.37688657407407411</v>
      </c>
    </row>
    <row r="657" spans="2:23">
      <c r="B657" s="46">
        <v>39895</v>
      </c>
      <c r="C657" s="47">
        <v>0.8913888888888889</v>
      </c>
      <c r="D657">
        <v>139</v>
      </c>
      <c r="E657" t="s">
        <v>15</v>
      </c>
      <c r="H657" s="46">
        <v>39839</v>
      </c>
      <c r="I657" s="47">
        <v>0.64789351851851851</v>
      </c>
      <c r="J657">
        <v>21</v>
      </c>
      <c r="K657" t="s">
        <v>16</v>
      </c>
      <c r="N657" t="s">
        <v>12</v>
      </c>
      <c r="R657" s="46">
        <v>39847</v>
      </c>
      <c r="S657" s="47">
        <v>2.3321759259259261E-2</v>
      </c>
      <c r="T657" t="s">
        <v>73</v>
      </c>
      <c r="V657" s="46">
        <v>39864</v>
      </c>
      <c r="W657" s="47">
        <v>0.4343981481481482</v>
      </c>
    </row>
    <row r="658" spans="2:23">
      <c r="B658" s="46">
        <v>39896</v>
      </c>
      <c r="C658" s="47">
        <v>0.27861111111111109</v>
      </c>
      <c r="D658">
        <v>34</v>
      </c>
      <c r="E658" t="s">
        <v>15</v>
      </c>
      <c r="H658" s="46">
        <v>39839</v>
      </c>
      <c r="I658" s="47">
        <v>0.68135416666666659</v>
      </c>
      <c r="J658">
        <v>143</v>
      </c>
      <c r="K658" t="s">
        <v>16</v>
      </c>
      <c r="M658" t="s">
        <v>12</v>
      </c>
      <c r="R658" s="46">
        <v>39847</v>
      </c>
      <c r="S658" s="47">
        <v>2.3460648148148147E-2</v>
      </c>
      <c r="T658" t="s">
        <v>73</v>
      </c>
      <c r="V658" s="46">
        <v>39864</v>
      </c>
      <c r="W658" s="47">
        <v>0.6576157407407407</v>
      </c>
    </row>
    <row r="659" spans="2:23">
      <c r="B659" s="46">
        <v>39896</v>
      </c>
      <c r="C659" s="47">
        <v>0.33520833333333333</v>
      </c>
      <c r="D659">
        <v>16</v>
      </c>
      <c r="E659" t="s">
        <v>16</v>
      </c>
      <c r="H659" s="46">
        <v>39839</v>
      </c>
      <c r="I659" s="47">
        <v>0.68474537037037031</v>
      </c>
      <c r="J659">
        <v>50</v>
      </c>
      <c r="K659" t="s">
        <v>15</v>
      </c>
      <c r="N659" t="s">
        <v>12</v>
      </c>
      <c r="R659" s="46">
        <v>39847</v>
      </c>
      <c r="S659" s="47">
        <v>2.3472222222222217E-2</v>
      </c>
      <c r="T659" t="s">
        <v>73</v>
      </c>
      <c r="V659" s="46">
        <v>39864</v>
      </c>
      <c r="W659" s="47">
        <v>0.67622685185185183</v>
      </c>
    </row>
    <row r="660" spans="2:23">
      <c r="B660" s="46">
        <v>39896</v>
      </c>
      <c r="C660" s="47">
        <v>0.70366898148148149</v>
      </c>
      <c r="D660">
        <v>61</v>
      </c>
      <c r="E660" t="s">
        <v>15</v>
      </c>
      <c r="H660" s="46">
        <v>39839</v>
      </c>
      <c r="I660" s="47">
        <v>0.7453819444444445</v>
      </c>
      <c r="J660">
        <v>17</v>
      </c>
      <c r="K660" t="s">
        <v>16</v>
      </c>
      <c r="N660" t="s">
        <v>12</v>
      </c>
      <c r="R660" s="46">
        <v>39847</v>
      </c>
      <c r="S660" s="47">
        <v>0.59469907407407407</v>
      </c>
      <c r="T660" t="s">
        <v>73</v>
      </c>
      <c r="V660" s="46">
        <v>39864</v>
      </c>
      <c r="W660" s="47">
        <v>0.69358796296296299</v>
      </c>
    </row>
    <row r="661" spans="2:23">
      <c r="B661" s="46">
        <v>39896</v>
      </c>
      <c r="C661" s="47">
        <v>0.88427083333333334</v>
      </c>
      <c r="D661">
        <v>32</v>
      </c>
      <c r="E661" t="s">
        <v>16</v>
      </c>
      <c r="H661" s="46">
        <v>39839</v>
      </c>
      <c r="I661" s="47">
        <v>0.74582175925925931</v>
      </c>
      <c r="J661">
        <v>24</v>
      </c>
      <c r="K661" t="s">
        <v>16</v>
      </c>
      <c r="N661" t="s">
        <v>12</v>
      </c>
      <c r="R661" s="46">
        <v>39847</v>
      </c>
      <c r="S661" s="47">
        <v>0.59472222222222226</v>
      </c>
      <c r="T661" t="s">
        <v>73</v>
      </c>
      <c r="V661" s="46">
        <v>39864</v>
      </c>
      <c r="W661" s="47">
        <v>0.96689814814814812</v>
      </c>
    </row>
    <row r="662" spans="2:23">
      <c r="B662" s="46">
        <v>39896</v>
      </c>
      <c r="C662" s="47">
        <v>0.88623842592592583</v>
      </c>
      <c r="D662">
        <v>31</v>
      </c>
      <c r="E662" t="s">
        <v>16</v>
      </c>
      <c r="H662" s="46">
        <v>39839</v>
      </c>
      <c r="I662" s="47">
        <v>0.79986111111111102</v>
      </c>
      <c r="J662">
        <v>22</v>
      </c>
      <c r="K662" t="s">
        <v>16</v>
      </c>
      <c r="N662" t="s">
        <v>12</v>
      </c>
      <c r="R662" s="46">
        <v>39847</v>
      </c>
      <c r="S662" s="47">
        <v>0.87711805555555555</v>
      </c>
      <c r="T662" t="s">
        <v>67</v>
      </c>
      <c r="V662" s="46">
        <v>39864</v>
      </c>
      <c r="W662" s="47">
        <v>0.97144675925925927</v>
      </c>
    </row>
    <row r="663" spans="2:23">
      <c r="B663" s="46">
        <v>39896</v>
      </c>
      <c r="C663" s="47">
        <v>0.99180555555555561</v>
      </c>
      <c r="D663">
        <v>55</v>
      </c>
      <c r="E663" t="s">
        <v>15</v>
      </c>
      <c r="H663" s="46">
        <v>39839</v>
      </c>
      <c r="I663" s="47">
        <v>0.80049768518518516</v>
      </c>
      <c r="J663">
        <v>31</v>
      </c>
      <c r="K663" t="s">
        <v>16</v>
      </c>
      <c r="N663" t="s">
        <v>12</v>
      </c>
      <c r="R663" s="46">
        <v>39847</v>
      </c>
      <c r="S663" s="47">
        <v>0.9243865740740741</v>
      </c>
      <c r="T663" t="s">
        <v>67</v>
      </c>
      <c r="V663" s="46">
        <v>39864</v>
      </c>
      <c r="W663" s="47">
        <v>0.9733680555555555</v>
      </c>
    </row>
    <row r="664" spans="2:23">
      <c r="B664" s="46">
        <v>39897</v>
      </c>
      <c r="C664" s="47">
        <v>1.480324074074074E-2</v>
      </c>
      <c r="D664">
        <v>36</v>
      </c>
      <c r="E664" t="s">
        <v>15</v>
      </c>
      <c r="H664" s="46">
        <v>39839</v>
      </c>
      <c r="I664" s="47">
        <v>0.80324074074074081</v>
      </c>
      <c r="J664">
        <v>16</v>
      </c>
      <c r="K664" t="s">
        <v>16</v>
      </c>
      <c r="N664" t="s">
        <v>12</v>
      </c>
      <c r="R664" s="46">
        <v>39847</v>
      </c>
      <c r="S664" s="47">
        <v>0.93121527777777768</v>
      </c>
      <c r="T664" t="s">
        <v>67</v>
      </c>
      <c r="V664" s="46">
        <v>39864</v>
      </c>
      <c r="W664" s="47">
        <v>0.97679398148148155</v>
      </c>
    </row>
    <row r="665" spans="2:23">
      <c r="B665" s="46">
        <v>39897</v>
      </c>
      <c r="C665" s="47">
        <v>0.2799537037037037</v>
      </c>
      <c r="D665">
        <v>19</v>
      </c>
      <c r="E665" t="s">
        <v>15</v>
      </c>
      <c r="H665" s="46">
        <v>39839</v>
      </c>
      <c r="I665" s="47">
        <v>0.80374999999999996</v>
      </c>
      <c r="J665">
        <v>15</v>
      </c>
      <c r="K665" t="s">
        <v>16</v>
      </c>
      <c r="N665" t="s">
        <v>12</v>
      </c>
      <c r="R665" s="46">
        <v>39848</v>
      </c>
      <c r="S665" s="47">
        <v>0.854375</v>
      </c>
      <c r="T665" t="s">
        <v>67</v>
      </c>
      <c r="V665" s="46">
        <v>39864</v>
      </c>
      <c r="W665" s="47">
        <v>0.97733796296296294</v>
      </c>
    </row>
    <row r="666" spans="2:23">
      <c r="B666" s="46">
        <v>39897</v>
      </c>
      <c r="C666" s="47">
        <v>0.79736111111111108</v>
      </c>
      <c r="D666">
        <v>4</v>
      </c>
      <c r="E666" t="s">
        <v>16</v>
      </c>
      <c r="H666" s="46">
        <v>39839</v>
      </c>
      <c r="I666" s="47">
        <v>0.80415509259259255</v>
      </c>
      <c r="J666">
        <v>188</v>
      </c>
      <c r="K666" t="s">
        <v>15</v>
      </c>
      <c r="N666" t="s">
        <v>12</v>
      </c>
      <c r="R666" s="46">
        <v>39849</v>
      </c>
      <c r="S666" s="47">
        <v>7.8356481481481489E-3</v>
      </c>
      <c r="T666" t="s">
        <v>73</v>
      </c>
      <c r="V666" s="46">
        <v>39864</v>
      </c>
      <c r="W666" s="47">
        <v>0.97740740740740739</v>
      </c>
    </row>
    <row r="667" spans="2:23">
      <c r="B667" s="46">
        <v>39897</v>
      </c>
      <c r="C667" s="47">
        <v>0.79766203703703698</v>
      </c>
      <c r="D667">
        <v>114</v>
      </c>
      <c r="E667" t="s">
        <v>15</v>
      </c>
      <c r="H667" s="46">
        <v>39839</v>
      </c>
      <c r="I667" s="47">
        <v>0.86759259259259258</v>
      </c>
      <c r="J667">
        <v>54</v>
      </c>
      <c r="K667" t="s">
        <v>16</v>
      </c>
      <c r="N667" t="s">
        <v>12</v>
      </c>
      <c r="R667" s="46">
        <v>39849</v>
      </c>
      <c r="S667" s="47">
        <v>7.858796296296296E-3</v>
      </c>
      <c r="T667" t="s">
        <v>73</v>
      </c>
      <c r="V667" s="46">
        <v>39864</v>
      </c>
      <c r="W667" s="47">
        <v>0.97745370370370377</v>
      </c>
    </row>
    <row r="668" spans="2:23">
      <c r="B668" s="46">
        <v>39897</v>
      </c>
      <c r="C668" s="47">
        <v>0.88287037037037042</v>
      </c>
      <c r="D668">
        <v>478</v>
      </c>
      <c r="E668" t="s">
        <v>15</v>
      </c>
      <c r="H668" s="46">
        <v>39839</v>
      </c>
      <c r="I668" s="47">
        <v>0.9669444444444445</v>
      </c>
      <c r="J668">
        <v>21</v>
      </c>
      <c r="K668" t="s">
        <v>16</v>
      </c>
      <c r="N668" t="s">
        <v>12</v>
      </c>
      <c r="R668" s="46">
        <v>39849</v>
      </c>
      <c r="S668" s="47">
        <v>7.951388888888888E-3</v>
      </c>
      <c r="T668" t="s">
        <v>73</v>
      </c>
      <c r="V668" s="46">
        <v>39864</v>
      </c>
      <c r="W668" s="47">
        <v>0.97765046296296287</v>
      </c>
    </row>
    <row r="669" spans="2:23">
      <c r="B669" s="46">
        <v>39897</v>
      </c>
      <c r="C669" s="47">
        <v>0.93026620370370372</v>
      </c>
      <c r="D669">
        <v>47</v>
      </c>
      <c r="E669" t="s">
        <v>15</v>
      </c>
      <c r="H669" s="46">
        <v>39840</v>
      </c>
      <c r="I669" s="47">
        <v>0.3103009259259259</v>
      </c>
      <c r="J669">
        <v>20</v>
      </c>
      <c r="K669" t="s">
        <v>16</v>
      </c>
      <c r="N669" t="s">
        <v>12</v>
      </c>
      <c r="R669" s="46">
        <v>39849</v>
      </c>
      <c r="S669" s="47">
        <v>7.9629629629629634E-3</v>
      </c>
      <c r="T669" t="s">
        <v>73</v>
      </c>
      <c r="V669" s="46">
        <v>39865</v>
      </c>
      <c r="W669" s="47">
        <v>0.14405092592592592</v>
      </c>
    </row>
    <row r="670" spans="2:23">
      <c r="B670" s="46">
        <v>39897</v>
      </c>
      <c r="C670" s="47">
        <v>0.9310532407407407</v>
      </c>
      <c r="D670">
        <v>52</v>
      </c>
      <c r="E670" t="s">
        <v>15</v>
      </c>
      <c r="H670" s="46">
        <v>39840</v>
      </c>
      <c r="I670" s="47">
        <v>0.31077546296296293</v>
      </c>
      <c r="J670">
        <v>18</v>
      </c>
      <c r="K670" t="s">
        <v>16</v>
      </c>
      <c r="N670" t="s">
        <v>12</v>
      </c>
      <c r="R670" s="46">
        <v>39849</v>
      </c>
      <c r="S670" s="47">
        <v>9.3576388888888876E-2</v>
      </c>
      <c r="T670" t="s">
        <v>73</v>
      </c>
      <c r="V670" s="46">
        <v>39865</v>
      </c>
      <c r="W670" s="47">
        <v>0.43372685185185184</v>
      </c>
    </row>
    <row r="671" spans="2:23">
      <c r="B671" s="46">
        <v>39897</v>
      </c>
      <c r="C671" s="47">
        <v>0.70961805555555557</v>
      </c>
      <c r="D671">
        <v>32</v>
      </c>
      <c r="E671" t="s">
        <v>16</v>
      </c>
      <c r="H671" s="46">
        <v>39840</v>
      </c>
      <c r="I671" s="47">
        <v>0.31123842592592593</v>
      </c>
      <c r="J671">
        <v>21</v>
      </c>
      <c r="K671" t="s">
        <v>16</v>
      </c>
      <c r="N671" t="s">
        <v>12</v>
      </c>
      <c r="R671" s="46">
        <v>39849</v>
      </c>
      <c r="S671" s="47">
        <v>9.3587962962962956E-2</v>
      </c>
      <c r="T671" t="s">
        <v>73</v>
      </c>
      <c r="V671" s="46">
        <v>39866</v>
      </c>
      <c r="W671" s="47">
        <v>0.52413194444444444</v>
      </c>
    </row>
    <row r="672" spans="2:23">
      <c r="B672" s="46">
        <v>39897</v>
      </c>
      <c r="C672" s="47">
        <v>0.71195601851851853</v>
      </c>
      <c r="D672">
        <v>31</v>
      </c>
      <c r="E672" t="s">
        <v>16</v>
      </c>
      <c r="H672" s="46">
        <v>39840</v>
      </c>
      <c r="I672" s="47">
        <v>0.31175925925925924</v>
      </c>
      <c r="J672">
        <v>22</v>
      </c>
      <c r="K672" t="s">
        <v>16</v>
      </c>
      <c r="N672" t="s">
        <v>12</v>
      </c>
      <c r="R672" s="46">
        <v>39849</v>
      </c>
      <c r="S672" s="47">
        <v>0.91077546296296286</v>
      </c>
      <c r="T672" t="s">
        <v>67</v>
      </c>
      <c r="V672" s="46">
        <v>39866</v>
      </c>
      <c r="W672" s="47">
        <v>0.52521990740740743</v>
      </c>
    </row>
    <row r="673" spans="2:23">
      <c r="B673" s="46">
        <v>39897</v>
      </c>
      <c r="C673" s="47">
        <v>0.71901620370370367</v>
      </c>
      <c r="D673">
        <v>374</v>
      </c>
      <c r="E673" t="s">
        <v>15</v>
      </c>
      <c r="H673" s="46">
        <v>39840</v>
      </c>
      <c r="I673" s="47">
        <v>0.35418981481481482</v>
      </c>
      <c r="J673">
        <v>37</v>
      </c>
      <c r="K673" t="s">
        <v>16</v>
      </c>
      <c r="N673" t="s">
        <v>12</v>
      </c>
      <c r="R673" s="46">
        <v>39850</v>
      </c>
      <c r="S673" s="47">
        <v>0.1175462962962963</v>
      </c>
      <c r="T673" t="s">
        <v>73</v>
      </c>
      <c r="V673" s="46">
        <v>39866</v>
      </c>
      <c r="W673" s="47">
        <v>0.52630787037037041</v>
      </c>
    </row>
    <row r="674" spans="2:23">
      <c r="B674" s="46">
        <v>39897</v>
      </c>
      <c r="C674" s="47">
        <v>0.74611111111111106</v>
      </c>
      <c r="D674">
        <v>341</v>
      </c>
      <c r="E674" t="s">
        <v>15</v>
      </c>
      <c r="H674" s="46">
        <v>39840</v>
      </c>
      <c r="I674" s="47">
        <v>0.44185185185185188</v>
      </c>
      <c r="J674">
        <v>52</v>
      </c>
      <c r="K674" t="s">
        <v>16</v>
      </c>
      <c r="N674" t="s">
        <v>12</v>
      </c>
      <c r="R674" s="46">
        <v>39850</v>
      </c>
      <c r="S674" s="47">
        <v>0.11755787037037037</v>
      </c>
      <c r="T674" t="s">
        <v>73</v>
      </c>
      <c r="V674" s="46">
        <v>39866</v>
      </c>
      <c r="W674" s="47">
        <v>0.53434027777777782</v>
      </c>
    </row>
    <row r="675" spans="2:23">
      <c r="B675" s="46">
        <v>39898</v>
      </c>
      <c r="C675" s="47">
        <v>0.27856481481481482</v>
      </c>
      <c r="D675">
        <v>104</v>
      </c>
      <c r="E675" t="s">
        <v>15</v>
      </c>
      <c r="H675" s="46">
        <v>39840</v>
      </c>
      <c r="I675" s="47">
        <v>0.5241203703703704</v>
      </c>
      <c r="J675">
        <v>215</v>
      </c>
      <c r="K675" t="s">
        <v>15</v>
      </c>
      <c r="N675" t="s">
        <v>12</v>
      </c>
      <c r="R675" s="46">
        <v>39850</v>
      </c>
      <c r="S675" s="47">
        <v>0.45273148148148151</v>
      </c>
      <c r="T675" t="s">
        <v>67</v>
      </c>
      <c r="V675" s="46">
        <v>39866</v>
      </c>
      <c r="W675" s="47">
        <v>0.53442129629629631</v>
      </c>
    </row>
    <row r="676" spans="2:23">
      <c r="B676" s="46">
        <v>39898</v>
      </c>
      <c r="C676" s="47">
        <v>0.31342592592592594</v>
      </c>
      <c r="D676">
        <v>30</v>
      </c>
      <c r="E676" t="s">
        <v>15</v>
      </c>
      <c r="H676" s="46">
        <v>39840</v>
      </c>
      <c r="I676" s="47">
        <v>0.53232638888888884</v>
      </c>
      <c r="J676">
        <v>125</v>
      </c>
      <c r="K676" t="s">
        <v>15</v>
      </c>
      <c r="N676" t="s">
        <v>12</v>
      </c>
      <c r="R676" s="46">
        <v>39850</v>
      </c>
      <c r="S676" s="47">
        <v>0.99199074074074067</v>
      </c>
      <c r="T676" t="s">
        <v>73</v>
      </c>
      <c r="V676" s="46">
        <v>39866</v>
      </c>
      <c r="W676" s="47">
        <v>0.88390046296296287</v>
      </c>
    </row>
    <row r="677" spans="2:23">
      <c r="B677" s="46">
        <v>39898</v>
      </c>
      <c r="C677" s="47">
        <v>0.70866898148148139</v>
      </c>
      <c r="D677">
        <v>29</v>
      </c>
      <c r="E677" t="s">
        <v>15</v>
      </c>
      <c r="H677" s="46">
        <v>39840</v>
      </c>
      <c r="I677" s="47">
        <v>0.60372685185185182</v>
      </c>
      <c r="J677">
        <v>58</v>
      </c>
      <c r="K677" t="s">
        <v>16</v>
      </c>
      <c r="N677" t="s">
        <v>12</v>
      </c>
      <c r="R677" s="46">
        <v>39850</v>
      </c>
      <c r="S677" s="47">
        <v>0.99200231481481482</v>
      </c>
      <c r="T677" t="s">
        <v>73</v>
      </c>
      <c r="V677" s="46">
        <v>39866</v>
      </c>
      <c r="W677" s="47">
        <v>0.88467592592592592</v>
      </c>
    </row>
    <row r="678" spans="2:23">
      <c r="B678" s="46">
        <v>39898</v>
      </c>
      <c r="C678" s="47">
        <v>0.71064814814814825</v>
      </c>
      <c r="D678">
        <v>-117249</v>
      </c>
      <c r="E678" t="s">
        <v>16</v>
      </c>
      <c r="H678" s="46">
        <v>39840</v>
      </c>
      <c r="I678" s="47">
        <v>0.6136342592592593</v>
      </c>
      <c r="J678">
        <v>52</v>
      </c>
      <c r="K678" t="s">
        <v>16</v>
      </c>
      <c r="N678" t="s">
        <v>12</v>
      </c>
      <c r="R678" s="46">
        <v>39850</v>
      </c>
      <c r="S678" s="47">
        <v>0.99261574074074066</v>
      </c>
      <c r="T678" t="s">
        <v>73</v>
      </c>
      <c r="V678" s="46">
        <v>39866</v>
      </c>
      <c r="W678" s="47">
        <v>0.88578703703703709</v>
      </c>
    </row>
    <row r="679" spans="2:23">
      <c r="B679" s="46">
        <v>39898</v>
      </c>
      <c r="C679" s="47">
        <v>0.71346064814814814</v>
      </c>
      <c r="D679">
        <v>84</v>
      </c>
      <c r="E679" t="s">
        <v>15</v>
      </c>
      <c r="H679" s="46">
        <v>39840</v>
      </c>
      <c r="I679" s="47">
        <v>0.63079861111111113</v>
      </c>
      <c r="J679">
        <v>75</v>
      </c>
      <c r="K679" t="s">
        <v>15</v>
      </c>
      <c r="N679" t="s">
        <v>12</v>
      </c>
      <c r="R679" s="46">
        <v>39850</v>
      </c>
      <c r="S679" s="47">
        <v>0.99262731481481481</v>
      </c>
      <c r="T679" t="s">
        <v>73</v>
      </c>
      <c r="V679" s="46">
        <v>39866</v>
      </c>
      <c r="W679" s="47">
        <v>0.88681712962962955</v>
      </c>
    </row>
    <row r="680" spans="2:23">
      <c r="B680" s="46">
        <v>39898</v>
      </c>
      <c r="C680" s="47">
        <v>0.75893518518518521</v>
      </c>
      <c r="D680">
        <v>547</v>
      </c>
      <c r="E680" t="s">
        <v>16</v>
      </c>
      <c r="H680" s="46">
        <v>39840</v>
      </c>
      <c r="I680" s="47">
        <v>0.78170138888888896</v>
      </c>
      <c r="J680">
        <v>24</v>
      </c>
      <c r="K680" t="s">
        <v>16</v>
      </c>
      <c r="N680" t="s">
        <v>12</v>
      </c>
      <c r="R680" s="46">
        <v>39851</v>
      </c>
      <c r="S680" s="47">
        <v>1.1215277777777777E-2</v>
      </c>
      <c r="T680" t="s">
        <v>73</v>
      </c>
      <c r="V680" s="46">
        <v>39866</v>
      </c>
      <c r="W680" s="47">
        <v>0.88754629629629633</v>
      </c>
    </row>
    <row r="681" spans="2:23">
      <c r="B681" s="46">
        <v>39898</v>
      </c>
      <c r="C681" s="47">
        <v>0.88270833333333332</v>
      </c>
      <c r="D681">
        <v>94</v>
      </c>
      <c r="E681" t="s">
        <v>15</v>
      </c>
      <c r="H681" s="46">
        <v>39840</v>
      </c>
      <c r="I681" s="47">
        <v>0.86145833333333333</v>
      </c>
      <c r="J681">
        <v>21</v>
      </c>
      <c r="K681" t="s">
        <v>16</v>
      </c>
      <c r="N681" t="s">
        <v>12</v>
      </c>
      <c r="R681" s="46">
        <v>39851</v>
      </c>
      <c r="S681" s="47">
        <v>1.1226851851851854E-2</v>
      </c>
      <c r="T681" t="s">
        <v>73</v>
      </c>
      <c r="V681" s="46">
        <v>39866</v>
      </c>
      <c r="W681" s="47">
        <v>0.88826388888888896</v>
      </c>
    </row>
    <row r="682" spans="2:23">
      <c r="B682" s="46">
        <v>39898</v>
      </c>
      <c r="C682" s="47">
        <v>0.94297453703703704</v>
      </c>
      <c r="D682">
        <v>32</v>
      </c>
      <c r="E682" t="s">
        <v>16</v>
      </c>
      <c r="H682" s="46">
        <v>39840</v>
      </c>
      <c r="I682" s="47">
        <v>0.86197916666666663</v>
      </c>
      <c r="J682">
        <v>21</v>
      </c>
      <c r="K682" t="s">
        <v>16</v>
      </c>
      <c r="N682" t="s">
        <v>12</v>
      </c>
      <c r="R682" s="46">
        <v>39851</v>
      </c>
      <c r="S682" s="47">
        <v>0.46582175925925928</v>
      </c>
      <c r="T682" t="s">
        <v>67</v>
      </c>
      <c r="V682" s="46">
        <v>39866</v>
      </c>
      <c r="W682" s="47">
        <v>0.88892361111111118</v>
      </c>
    </row>
    <row r="683" spans="2:23">
      <c r="B683" s="46">
        <v>39898</v>
      </c>
      <c r="C683" s="47">
        <v>0.94848379629629631</v>
      </c>
      <c r="D683">
        <v>25</v>
      </c>
      <c r="E683" t="s">
        <v>16</v>
      </c>
      <c r="H683" s="46">
        <v>39841</v>
      </c>
      <c r="I683" s="47">
        <v>0.37004629629629626</v>
      </c>
      <c r="J683">
        <v>115</v>
      </c>
      <c r="K683" t="s">
        <v>15</v>
      </c>
      <c r="P683" t="s">
        <v>12</v>
      </c>
      <c r="R683" s="46">
        <v>39852</v>
      </c>
      <c r="S683" s="47">
        <v>2.9826388888888892E-2</v>
      </c>
      <c r="T683" t="s">
        <v>73</v>
      </c>
      <c r="V683" s="46">
        <v>39866</v>
      </c>
      <c r="W683" s="47">
        <v>0.89107638888888896</v>
      </c>
    </row>
    <row r="684" spans="2:23">
      <c r="B684" s="46">
        <v>39899</v>
      </c>
      <c r="C684" s="47">
        <v>0.2795023148148148</v>
      </c>
      <c r="D684">
        <v>37</v>
      </c>
      <c r="E684" t="s">
        <v>15</v>
      </c>
      <c r="H684" s="46">
        <v>39841</v>
      </c>
      <c r="I684" s="47">
        <v>0.43896990740740738</v>
      </c>
      <c r="J684">
        <v>42</v>
      </c>
      <c r="K684" t="s">
        <v>16</v>
      </c>
      <c r="N684" t="s">
        <v>12</v>
      </c>
      <c r="R684" s="46">
        <v>39852</v>
      </c>
      <c r="S684" s="47">
        <v>2.9849537037037036E-2</v>
      </c>
      <c r="T684" t="s">
        <v>73</v>
      </c>
      <c r="V684" s="46">
        <v>39866</v>
      </c>
      <c r="W684" s="47">
        <v>0.89208333333333334</v>
      </c>
    </row>
    <row r="685" spans="2:23">
      <c r="B685" s="46">
        <v>39899</v>
      </c>
      <c r="C685" s="47">
        <v>0.40098379629629632</v>
      </c>
      <c r="D685">
        <v>48</v>
      </c>
      <c r="E685" t="s">
        <v>15</v>
      </c>
      <c r="H685" s="46">
        <v>39841</v>
      </c>
      <c r="I685" s="47">
        <v>0.44184027777777773</v>
      </c>
      <c r="J685">
        <v>65</v>
      </c>
      <c r="K685" t="s">
        <v>16</v>
      </c>
      <c r="N685" t="s">
        <v>12</v>
      </c>
      <c r="R685" s="46">
        <v>39852</v>
      </c>
      <c r="S685" s="47">
        <v>0.44946759259259261</v>
      </c>
      <c r="T685" t="s">
        <v>67</v>
      </c>
      <c r="V685" s="46">
        <v>39866</v>
      </c>
      <c r="W685" s="47">
        <v>0.90304398148148157</v>
      </c>
    </row>
    <row r="686" spans="2:23">
      <c r="B686" s="46">
        <v>39899</v>
      </c>
      <c r="C686" s="47">
        <v>0.42042824074074076</v>
      </c>
      <c r="D686">
        <v>25</v>
      </c>
      <c r="E686" t="s">
        <v>16</v>
      </c>
      <c r="H686" s="46">
        <v>39841</v>
      </c>
      <c r="I686" s="47">
        <v>0.44901620370370371</v>
      </c>
      <c r="J686">
        <v>141</v>
      </c>
      <c r="K686" t="s">
        <v>15</v>
      </c>
      <c r="N686" t="s">
        <v>12</v>
      </c>
      <c r="R686" s="46">
        <v>39852</v>
      </c>
      <c r="S686" s="47">
        <v>0.86111111111111116</v>
      </c>
      <c r="T686" t="s">
        <v>67</v>
      </c>
      <c r="V686" s="46">
        <v>39866</v>
      </c>
      <c r="W686" s="47">
        <v>0.90312500000000007</v>
      </c>
    </row>
    <row r="687" spans="2:23">
      <c r="B687" s="46">
        <v>39899</v>
      </c>
      <c r="C687" s="47">
        <v>0.42393518518518519</v>
      </c>
      <c r="D687">
        <v>8</v>
      </c>
      <c r="E687" t="s">
        <v>15</v>
      </c>
      <c r="H687" s="46">
        <v>39841</v>
      </c>
      <c r="I687" s="47">
        <v>0.45108796296296294</v>
      </c>
      <c r="J687">
        <v>20</v>
      </c>
      <c r="K687" t="s">
        <v>16</v>
      </c>
      <c r="N687" t="s">
        <v>12</v>
      </c>
      <c r="R687" s="46">
        <v>39853</v>
      </c>
      <c r="S687" s="47">
        <v>0.32932870370370371</v>
      </c>
      <c r="T687" t="s">
        <v>73</v>
      </c>
      <c r="V687" s="46">
        <v>39866</v>
      </c>
      <c r="W687" s="47">
        <v>0.93289351851851843</v>
      </c>
    </row>
    <row r="688" spans="2:23">
      <c r="B688" s="46">
        <v>39899</v>
      </c>
      <c r="C688" s="47">
        <v>0.69821759259259253</v>
      </c>
      <c r="D688">
        <v>96</v>
      </c>
      <c r="E688" t="s">
        <v>15</v>
      </c>
      <c r="H688" s="46">
        <v>39841</v>
      </c>
      <c r="I688" s="47">
        <v>0.45164351851851853</v>
      </c>
      <c r="J688">
        <v>25</v>
      </c>
      <c r="K688" t="s">
        <v>16</v>
      </c>
      <c r="M688" t="s">
        <v>12</v>
      </c>
      <c r="R688" s="46">
        <v>39853</v>
      </c>
      <c r="S688" s="47">
        <v>0.3293402777777778</v>
      </c>
      <c r="T688" t="s">
        <v>73</v>
      </c>
      <c r="V688" s="46">
        <v>39866</v>
      </c>
      <c r="W688" s="47">
        <v>0.93383101851851846</v>
      </c>
    </row>
    <row r="689" spans="2:23">
      <c r="B689" s="46">
        <v>39899</v>
      </c>
      <c r="C689" s="47">
        <v>0.78621527777777767</v>
      </c>
      <c r="D689">
        <v>4</v>
      </c>
      <c r="E689" t="s">
        <v>16</v>
      </c>
      <c r="H689" s="46">
        <v>39841</v>
      </c>
      <c r="I689" s="47">
        <v>0.4534259259259259</v>
      </c>
      <c r="J689">
        <v>59</v>
      </c>
      <c r="K689" t="s">
        <v>15</v>
      </c>
      <c r="P689" t="s">
        <v>12</v>
      </c>
      <c r="R689" s="46">
        <v>39853</v>
      </c>
      <c r="S689" s="47">
        <v>0.33284722222222224</v>
      </c>
      <c r="T689" t="s">
        <v>73</v>
      </c>
      <c r="V689" s="46">
        <v>39866</v>
      </c>
      <c r="W689" s="47">
        <v>0.93462962962962959</v>
      </c>
    </row>
    <row r="690" spans="2:23">
      <c r="B690" s="46">
        <v>39899</v>
      </c>
      <c r="C690" s="47">
        <v>0.78653935185185186</v>
      </c>
      <c r="D690">
        <v>2</v>
      </c>
      <c r="E690" t="s">
        <v>16</v>
      </c>
      <c r="H690" s="46">
        <v>39841</v>
      </c>
      <c r="I690" s="47">
        <v>0.45465277777777779</v>
      </c>
      <c r="J690">
        <v>82</v>
      </c>
      <c r="K690" t="s">
        <v>15</v>
      </c>
      <c r="N690" t="s">
        <v>12</v>
      </c>
      <c r="R690" s="46">
        <v>39853</v>
      </c>
      <c r="S690" s="47">
        <v>0.33285879629629628</v>
      </c>
      <c r="T690" t="s">
        <v>73</v>
      </c>
      <c r="V690" s="46">
        <v>39866</v>
      </c>
      <c r="W690" s="47">
        <v>0.33908564814814812</v>
      </c>
    </row>
    <row r="691" spans="2:23">
      <c r="B691" s="46">
        <v>39899</v>
      </c>
      <c r="C691" s="47">
        <v>0.787175925925926</v>
      </c>
      <c r="D691">
        <v>236</v>
      </c>
      <c r="E691" t="s">
        <v>15</v>
      </c>
      <c r="H691" s="46">
        <v>39841</v>
      </c>
      <c r="I691" s="47">
        <v>0.51734953703703701</v>
      </c>
      <c r="J691">
        <v>19</v>
      </c>
      <c r="K691" t="s">
        <v>15</v>
      </c>
      <c r="N691" t="s">
        <v>12</v>
      </c>
      <c r="R691" s="46">
        <v>39853</v>
      </c>
      <c r="S691" s="47">
        <v>0.33327546296296295</v>
      </c>
      <c r="T691" t="s">
        <v>73</v>
      </c>
      <c r="V691" s="46">
        <v>39866</v>
      </c>
      <c r="W691" s="47">
        <v>0.33918981481481486</v>
      </c>
    </row>
    <row r="692" spans="2:23">
      <c r="B692" s="46">
        <v>39899</v>
      </c>
      <c r="C692" s="47">
        <v>0.81098379629629624</v>
      </c>
      <c r="D692">
        <v>909</v>
      </c>
      <c r="E692" t="s">
        <v>15</v>
      </c>
      <c r="H692" s="46">
        <v>39841</v>
      </c>
      <c r="I692" s="47">
        <v>0.51792824074074073</v>
      </c>
      <c r="J692">
        <v>25</v>
      </c>
      <c r="K692" t="s">
        <v>16</v>
      </c>
      <c r="M692" t="s">
        <v>12</v>
      </c>
      <c r="R692" s="46">
        <v>39853</v>
      </c>
      <c r="S692" s="47">
        <v>0.33328703703703705</v>
      </c>
      <c r="T692" t="s">
        <v>73</v>
      </c>
      <c r="V692" s="46">
        <v>39866</v>
      </c>
      <c r="W692" s="47">
        <v>0.3784837962962963</v>
      </c>
    </row>
    <row r="693" spans="2:23">
      <c r="B693" s="46">
        <v>39899</v>
      </c>
      <c r="C693" s="47">
        <v>0.84582175925925929</v>
      </c>
      <c r="D693">
        <v>14995</v>
      </c>
      <c r="E693" t="s">
        <v>16</v>
      </c>
      <c r="H693" s="46">
        <v>39841</v>
      </c>
      <c r="I693" s="47">
        <v>0.53473379629629625</v>
      </c>
      <c r="J693">
        <v>21</v>
      </c>
      <c r="K693" t="s">
        <v>15</v>
      </c>
      <c r="N693" t="s">
        <v>12</v>
      </c>
      <c r="R693" s="46">
        <v>39853</v>
      </c>
      <c r="S693" s="47">
        <v>0.33618055555555554</v>
      </c>
      <c r="T693" t="s">
        <v>73</v>
      </c>
      <c r="V693" s="46">
        <v>39866</v>
      </c>
      <c r="W693" s="47">
        <v>0.40109953703703699</v>
      </c>
    </row>
    <row r="694" spans="2:23">
      <c r="B694" s="46">
        <v>39900</v>
      </c>
      <c r="C694" s="47">
        <v>7.3113425925925915E-2</v>
      </c>
      <c r="D694">
        <v>29</v>
      </c>
      <c r="E694" t="s">
        <v>16</v>
      </c>
      <c r="H694" s="46">
        <v>39841</v>
      </c>
      <c r="I694" s="47">
        <v>0.53587962962962965</v>
      </c>
      <c r="J694">
        <v>28</v>
      </c>
      <c r="K694" t="s">
        <v>15</v>
      </c>
      <c r="N694" t="s">
        <v>12</v>
      </c>
      <c r="R694" s="46">
        <v>39853</v>
      </c>
      <c r="S694" s="47">
        <v>0.33619212962962958</v>
      </c>
      <c r="T694" t="s">
        <v>73</v>
      </c>
      <c r="V694" s="46">
        <v>39866</v>
      </c>
      <c r="W694" s="47">
        <v>0.41681712962962963</v>
      </c>
    </row>
    <row r="695" spans="2:23">
      <c r="B695" s="46">
        <v>39900</v>
      </c>
      <c r="C695" s="47">
        <v>0.38873842592592595</v>
      </c>
      <c r="D695">
        <v>25</v>
      </c>
      <c r="E695" t="s">
        <v>16</v>
      </c>
      <c r="H695" s="46">
        <v>39841</v>
      </c>
      <c r="I695" s="47">
        <v>0.57763888888888892</v>
      </c>
      <c r="J695">
        <v>95</v>
      </c>
      <c r="K695" t="s">
        <v>15</v>
      </c>
      <c r="N695" t="s">
        <v>12</v>
      </c>
      <c r="R695" s="46">
        <v>39853</v>
      </c>
      <c r="S695" s="47">
        <v>0.40947916666666667</v>
      </c>
      <c r="T695" t="s">
        <v>73</v>
      </c>
      <c r="V695" s="46">
        <v>39867</v>
      </c>
      <c r="W695" s="47">
        <v>0.39238425925925924</v>
      </c>
    </row>
    <row r="696" spans="2:23">
      <c r="B696" s="46">
        <v>39900</v>
      </c>
      <c r="C696" s="47">
        <v>0.38973379629629629</v>
      </c>
      <c r="D696">
        <v>30</v>
      </c>
      <c r="E696" t="s">
        <v>16</v>
      </c>
      <c r="H696" s="46">
        <v>39841</v>
      </c>
      <c r="I696" s="47">
        <v>0.63600694444444439</v>
      </c>
      <c r="J696">
        <v>12</v>
      </c>
      <c r="K696" t="s">
        <v>16</v>
      </c>
      <c r="N696" t="s">
        <v>12</v>
      </c>
      <c r="R696" s="46">
        <v>39853</v>
      </c>
      <c r="S696" s="47">
        <v>0.40949074074074071</v>
      </c>
      <c r="T696" t="s">
        <v>73</v>
      </c>
      <c r="V696" s="46">
        <v>39867</v>
      </c>
      <c r="W696" s="47">
        <v>0.39277777777777773</v>
      </c>
    </row>
    <row r="697" spans="2:23">
      <c r="B697" s="46">
        <v>39900</v>
      </c>
      <c r="C697" s="47">
        <v>0.3909259259259259</v>
      </c>
      <c r="D697">
        <v>89</v>
      </c>
      <c r="E697" t="s">
        <v>15</v>
      </c>
      <c r="H697" s="46">
        <v>39841</v>
      </c>
      <c r="I697" s="47">
        <v>0.63642361111111112</v>
      </c>
      <c r="J697">
        <v>19</v>
      </c>
      <c r="K697" t="s">
        <v>15</v>
      </c>
      <c r="N697" t="s">
        <v>12</v>
      </c>
      <c r="R697" s="46">
        <v>39853</v>
      </c>
      <c r="S697" s="47">
        <v>0.4097337962962963</v>
      </c>
      <c r="T697" t="s">
        <v>73</v>
      </c>
      <c r="V697" s="46">
        <v>39868</v>
      </c>
      <c r="W697" s="47">
        <v>0.96353009259259259</v>
      </c>
    </row>
    <row r="698" spans="2:23">
      <c r="B698" s="46">
        <v>39900</v>
      </c>
      <c r="C698" s="47">
        <v>0.45959490740740744</v>
      </c>
      <c r="D698">
        <v>29</v>
      </c>
      <c r="E698" t="s">
        <v>16</v>
      </c>
      <c r="H698" s="46">
        <v>39841</v>
      </c>
      <c r="I698" s="47">
        <v>0.63703703703703707</v>
      </c>
      <c r="J698">
        <v>17</v>
      </c>
      <c r="K698" t="s">
        <v>15</v>
      </c>
      <c r="N698" t="s">
        <v>12</v>
      </c>
      <c r="R698" s="46">
        <v>39853</v>
      </c>
      <c r="S698" s="47">
        <v>0.4097453703703704</v>
      </c>
      <c r="T698" t="s">
        <v>73</v>
      </c>
      <c r="V698" s="46">
        <v>39868</v>
      </c>
      <c r="W698" s="47">
        <v>0.96701388888888884</v>
      </c>
    </row>
    <row r="699" spans="2:23">
      <c r="B699" s="46">
        <v>39900</v>
      </c>
      <c r="C699" s="47">
        <v>0.46072916666666663</v>
      </c>
      <c r="D699">
        <v>29</v>
      </c>
      <c r="E699" t="s">
        <v>16</v>
      </c>
      <c r="H699" s="46">
        <v>39841</v>
      </c>
      <c r="I699" s="47">
        <v>0.65115740740740746</v>
      </c>
      <c r="J699">
        <v>25</v>
      </c>
      <c r="K699" t="s">
        <v>16</v>
      </c>
      <c r="N699" t="s">
        <v>12</v>
      </c>
      <c r="R699" s="46">
        <v>39853</v>
      </c>
      <c r="S699" s="47">
        <v>0.41019675925925925</v>
      </c>
      <c r="T699" t="s">
        <v>73</v>
      </c>
      <c r="V699" s="46">
        <v>39869</v>
      </c>
      <c r="W699" s="47">
        <v>3.5740740740740747E-2</v>
      </c>
    </row>
    <row r="700" spans="2:23">
      <c r="B700" s="46">
        <v>39900</v>
      </c>
      <c r="C700" s="47">
        <v>0.46144675925925926</v>
      </c>
      <c r="D700">
        <v>20</v>
      </c>
      <c r="E700" t="s">
        <v>16</v>
      </c>
      <c r="H700" s="46">
        <v>39841</v>
      </c>
      <c r="I700" s="47">
        <v>0.71537037037037043</v>
      </c>
      <c r="J700">
        <v>243</v>
      </c>
      <c r="K700" t="s">
        <v>15</v>
      </c>
      <c r="N700" t="s">
        <v>12</v>
      </c>
      <c r="R700" s="46">
        <v>39853</v>
      </c>
      <c r="S700" s="47">
        <v>0.41020833333333334</v>
      </c>
      <c r="T700" t="s">
        <v>73</v>
      </c>
      <c r="V700" s="46">
        <v>39869</v>
      </c>
      <c r="W700" s="47">
        <v>0.36798611111111112</v>
      </c>
    </row>
    <row r="701" spans="2:23">
      <c r="B701" s="46">
        <v>39900</v>
      </c>
      <c r="C701" s="47">
        <v>0.48857638888888894</v>
      </c>
      <c r="D701">
        <v>18</v>
      </c>
      <c r="E701" t="s">
        <v>16</v>
      </c>
      <c r="H701" s="46">
        <v>39841</v>
      </c>
      <c r="I701" s="47">
        <v>0.73208333333333331</v>
      </c>
      <c r="J701">
        <v>9</v>
      </c>
      <c r="K701" t="s">
        <v>16</v>
      </c>
      <c r="N701" t="s">
        <v>12</v>
      </c>
      <c r="R701" s="46">
        <v>39853</v>
      </c>
      <c r="S701" s="47">
        <v>0.41059027777777773</v>
      </c>
      <c r="T701" t="s">
        <v>73</v>
      </c>
      <c r="V701" s="46">
        <v>39869</v>
      </c>
      <c r="W701" s="47">
        <v>0.71350694444444451</v>
      </c>
    </row>
    <row r="702" spans="2:23">
      <c r="B702" s="46">
        <v>39900</v>
      </c>
      <c r="C702" s="47">
        <v>0.48956018518518518</v>
      </c>
      <c r="D702">
        <v>145</v>
      </c>
      <c r="E702" t="s">
        <v>15</v>
      </c>
      <c r="H702" s="46">
        <v>39841</v>
      </c>
      <c r="I702" s="47">
        <v>0.73233796296296294</v>
      </c>
      <c r="J702">
        <v>10</v>
      </c>
      <c r="K702" t="s">
        <v>16</v>
      </c>
      <c r="N702" t="s">
        <v>12</v>
      </c>
      <c r="R702" s="46">
        <v>39853</v>
      </c>
      <c r="S702" s="47">
        <v>0.41060185185185188</v>
      </c>
      <c r="T702" t="s">
        <v>73</v>
      </c>
      <c r="V702" s="46">
        <v>39869</v>
      </c>
      <c r="W702" s="47">
        <v>0.84208333333333341</v>
      </c>
    </row>
    <row r="703" spans="2:23">
      <c r="B703" s="46">
        <v>39900</v>
      </c>
      <c r="C703" s="47">
        <v>0.56109953703703697</v>
      </c>
      <c r="D703">
        <v>140</v>
      </c>
      <c r="E703" t="s">
        <v>15</v>
      </c>
      <c r="H703" s="46">
        <v>39841</v>
      </c>
      <c r="I703" s="47">
        <v>0.73277777777777775</v>
      </c>
      <c r="J703">
        <v>49</v>
      </c>
      <c r="K703" t="s">
        <v>16</v>
      </c>
      <c r="N703" t="s">
        <v>12</v>
      </c>
      <c r="R703" s="46">
        <v>39853</v>
      </c>
      <c r="S703" s="47">
        <v>0.41091435185185188</v>
      </c>
      <c r="T703" t="s">
        <v>73</v>
      </c>
      <c r="V703" s="46">
        <v>39870</v>
      </c>
      <c r="W703" s="47">
        <v>0.69748842592592597</v>
      </c>
    </row>
    <row r="704" spans="2:23">
      <c r="B704" s="46">
        <v>39900</v>
      </c>
      <c r="C704" s="47">
        <v>0.62388888888888883</v>
      </c>
      <c r="D704">
        <v>25</v>
      </c>
      <c r="E704" t="s">
        <v>16</v>
      </c>
      <c r="H704" s="46">
        <v>39841</v>
      </c>
      <c r="I704" s="47">
        <v>0.81223379629629633</v>
      </c>
      <c r="J704">
        <v>48</v>
      </c>
      <c r="K704" t="s">
        <v>16</v>
      </c>
      <c r="N704" t="s">
        <v>12</v>
      </c>
      <c r="R704" s="46">
        <v>39853</v>
      </c>
      <c r="S704" s="47">
        <v>0.41092592592592592</v>
      </c>
      <c r="T704" t="s">
        <v>73</v>
      </c>
      <c r="V704" s="46">
        <v>39870</v>
      </c>
      <c r="W704" s="47">
        <v>0.7024421296296296</v>
      </c>
    </row>
    <row r="705" spans="2:23">
      <c r="B705" s="46">
        <v>39900</v>
      </c>
      <c r="C705" s="47">
        <v>0.62459490740740742</v>
      </c>
      <c r="D705">
        <v>98</v>
      </c>
      <c r="E705" t="s">
        <v>15</v>
      </c>
      <c r="H705" s="46">
        <v>39841</v>
      </c>
      <c r="I705" s="47">
        <v>0.81792824074074078</v>
      </c>
      <c r="J705">
        <v>86</v>
      </c>
      <c r="K705" t="s">
        <v>15</v>
      </c>
      <c r="M705" t="s">
        <v>12</v>
      </c>
      <c r="R705" s="46">
        <v>39853</v>
      </c>
      <c r="S705" s="47">
        <v>0.41133101851851855</v>
      </c>
      <c r="T705" t="s">
        <v>73</v>
      </c>
      <c r="V705" s="46">
        <v>39870</v>
      </c>
      <c r="W705" s="47">
        <v>0.72105324074074073</v>
      </c>
    </row>
    <row r="706" spans="2:23">
      <c r="B706" s="46">
        <v>39900</v>
      </c>
      <c r="C706" s="47">
        <v>0.67203703703703699</v>
      </c>
      <c r="D706">
        <v>6</v>
      </c>
      <c r="E706" t="s">
        <v>16</v>
      </c>
      <c r="H706" s="46">
        <v>39841</v>
      </c>
      <c r="I706" s="47">
        <v>0.95599537037037041</v>
      </c>
      <c r="J706">
        <v>22</v>
      </c>
      <c r="K706" t="s">
        <v>16</v>
      </c>
      <c r="N706" t="s">
        <v>12</v>
      </c>
      <c r="R706" s="46">
        <v>39853</v>
      </c>
      <c r="S706" s="47">
        <v>0.41134259259259259</v>
      </c>
      <c r="T706" t="s">
        <v>73</v>
      </c>
      <c r="V706" s="46">
        <v>39870</v>
      </c>
      <c r="W706" s="47">
        <v>0.72116898148148145</v>
      </c>
    </row>
    <row r="707" spans="2:23">
      <c r="B707" s="46">
        <v>39900</v>
      </c>
      <c r="C707" s="47">
        <v>0.71271990740740743</v>
      </c>
      <c r="D707">
        <v>24</v>
      </c>
      <c r="E707" t="s">
        <v>16</v>
      </c>
      <c r="H707" s="46">
        <v>39841</v>
      </c>
      <c r="I707" s="47">
        <v>0.97983796296296299</v>
      </c>
      <c r="J707">
        <v>121</v>
      </c>
      <c r="K707" t="s">
        <v>15</v>
      </c>
      <c r="N707" t="s">
        <v>12</v>
      </c>
      <c r="R707" s="46">
        <v>39853</v>
      </c>
      <c r="S707" s="47">
        <v>0.41155092592592596</v>
      </c>
      <c r="T707" t="s">
        <v>73</v>
      </c>
      <c r="V707" s="46">
        <v>39870</v>
      </c>
      <c r="W707" s="47">
        <v>0.72237268518518516</v>
      </c>
    </row>
    <row r="708" spans="2:23">
      <c r="B708" s="46">
        <v>39900</v>
      </c>
      <c r="C708" s="47">
        <v>0.71375</v>
      </c>
      <c r="D708">
        <v>27</v>
      </c>
      <c r="E708" t="s">
        <v>16</v>
      </c>
      <c r="H708" s="46">
        <v>39842</v>
      </c>
      <c r="I708" s="47">
        <v>0.43800925925925926</v>
      </c>
      <c r="J708">
        <v>43</v>
      </c>
      <c r="K708" t="s">
        <v>16</v>
      </c>
      <c r="N708" t="s">
        <v>12</v>
      </c>
      <c r="R708" s="46">
        <v>39853</v>
      </c>
      <c r="S708" s="47">
        <v>0.4115625</v>
      </c>
      <c r="T708" t="s">
        <v>73</v>
      </c>
      <c r="V708" s="46">
        <v>39870</v>
      </c>
      <c r="W708" s="47">
        <v>0.73819444444444438</v>
      </c>
    </row>
    <row r="709" spans="2:23">
      <c r="B709" s="46">
        <v>39900</v>
      </c>
      <c r="C709" s="47">
        <v>0.71469907407407407</v>
      </c>
      <c r="D709">
        <v>29</v>
      </c>
      <c r="E709" t="s">
        <v>16</v>
      </c>
      <c r="H709" s="46">
        <v>39842</v>
      </c>
      <c r="I709" s="47">
        <v>0.44793981481481482</v>
      </c>
      <c r="J709">
        <v>46</v>
      </c>
      <c r="K709" t="s">
        <v>16</v>
      </c>
      <c r="N709" t="s">
        <v>12</v>
      </c>
      <c r="R709" s="46">
        <v>39853</v>
      </c>
      <c r="S709" s="47">
        <v>0.41166666666666668</v>
      </c>
      <c r="T709" t="s">
        <v>73</v>
      </c>
      <c r="V709" s="46">
        <v>39870</v>
      </c>
      <c r="W709" s="47">
        <v>0.73843749999999997</v>
      </c>
    </row>
    <row r="710" spans="2:23">
      <c r="B710" s="46">
        <v>39900</v>
      </c>
      <c r="C710" s="47">
        <v>0.71540509259259266</v>
      </c>
      <c r="D710">
        <v>25</v>
      </c>
      <c r="E710" t="s">
        <v>16</v>
      </c>
      <c r="H710" s="46">
        <v>39842</v>
      </c>
      <c r="I710" s="47">
        <v>0.4487962962962963</v>
      </c>
      <c r="J710">
        <v>74</v>
      </c>
      <c r="K710" t="s">
        <v>15</v>
      </c>
      <c r="N710" t="s">
        <v>12</v>
      </c>
      <c r="R710" s="46">
        <v>39853</v>
      </c>
      <c r="S710" s="47">
        <v>0.41167824074074072</v>
      </c>
      <c r="T710" t="s">
        <v>73</v>
      </c>
      <c r="V710" s="46">
        <v>39871</v>
      </c>
      <c r="W710" s="47">
        <v>0.12841435185185185</v>
      </c>
    </row>
    <row r="711" spans="2:23">
      <c r="B711" s="46">
        <v>39900</v>
      </c>
      <c r="C711" s="47">
        <v>0.74056712962962967</v>
      </c>
      <c r="D711">
        <v>97</v>
      </c>
      <c r="E711" t="s">
        <v>15</v>
      </c>
      <c r="H711" s="46">
        <v>39842</v>
      </c>
      <c r="I711" s="47">
        <v>0.45152777777777775</v>
      </c>
      <c r="J711">
        <v>42</v>
      </c>
      <c r="K711" t="s">
        <v>15</v>
      </c>
      <c r="N711" t="s">
        <v>12</v>
      </c>
      <c r="R711" s="46">
        <v>39853</v>
      </c>
      <c r="S711" s="47">
        <v>0.41195601851851849</v>
      </c>
      <c r="T711" t="s">
        <v>73</v>
      </c>
      <c r="V711" s="46">
        <v>39871</v>
      </c>
      <c r="W711" s="47">
        <v>0.70818287037037031</v>
      </c>
    </row>
    <row r="712" spans="2:23">
      <c r="B712" s="46">
        <v>39900</v>
      </c>
      <c r="C712" s="47">
        <v>0.91771990740740739</v>
      </c>
      <c r="D712">
        <v>29</v>
      </c>
      <c r="E712" t="s">
        <v>16</v>
      </c>
      <c r="H712" s="46">
        <v>39842</v>
      </c>
      <c r="I712" s="47">
        <v>0.52027777777777773</v>
      </c>
      <c r="J712">
        <v>36</v>
      </c>
      <c r="K712" t="s">
        <v>16</v>
      </c>
      <c r="M712" t="s">
        <v>12</v>
      </c>
      <c r="R712" s="46">
        <v>39853</v>
      </c>
      <c r="S712" s="47">
        <v>0.41195601851851849</v>
      </c>
      <c r="T712" t="s">
        <v>73</v>
      </c>
      <c r="V712" s="46">
        <v>39871</v>
      </c>
      <c r="W712" s="47">
        <v>0.73313657407407407</v>
      </c>
    </row>
    <row r="713" spans="2:23">
      <c r="B713" s="46">
        <v>39900</v>
      </c>
      <c r="C713" s="47">
        <v>0.91900462962962959</v>
      </c>
      <c r="D713">
        <v>29</v>
      </c>
      <c r="E713" t="s">
        <v>16</v>
      </c>
      <c r="H713" s="46">
        <v>39842</v>
      </c>
      <c r="I713" s="47">
        <v>0.52107638888888885</v>
      </c>
      <c r="J713">
        <v>54</v>
      </c>
      <c r="K713" t="s">
        <v>15</v>
      </c>
      <c r="N713" t="s">
        <v>12</v>
      </c>
      <c r="R713" s="46">
        <v>39853</v>
      </c>
      <c r="S713" s="47">
        <v>0.42368055555555556</v>
      </c>
      <c r="T713" t="s">
        <v>67</v>
      </c>
      <c r="V713" s="46">
        <v>39871</v>
      </c>
      <c r="W713" s="47">
        <v>0.73342592592592604</v>
      </c>
    </row>
    <row r="714" spans="2:23">
      <c r="B714" s="46">
        <v>39900</v>
      </c>
      <c r="C714" s="47">
        <v>0.91967592592592595</v>
      </c>
      <c r="D714">
        <v>28</v>
      </c>
      <c r="E714" t="s">
        <v>16</v>
      </c>
      <c r="H714" s="46">
        <v>39842</v>
      </c>
      <c r="I714" s="47">
        <v>0.53766203703703697</v>
      </c>
      <c r="J714">
        <v>37</v>
      </c>
      <c r="K714" t="s">
        <v>16</v>
      </c>
      <c r="M714" t="s">
        <v>12</v>
      </c>
      <c r="R714" s="46">
        <v>39853</v>
      </c>
      <c r="S714" s="47">
        <v>0.91249999999999998</v>
      </c>
      <c r="T714" t="s">
        <v>73</v>
      </c>
      <c r="V714" s="46">
        <v>39871</v>
      </c>
      <c r="W714" s="47">
        <v>0.73442129629629627</v>
      </c>
    </row>
    <row r="715" spans="2:23">
      <c r="B715" s="46">
        <v>39901</v>
      </c>
      <c r="C715" s="47">
        <v>0.36423611111111115</v>
      </c>
      <c r="D715">
        <v>80</v>
      </c>
      <c r="E715" t="s">
        <v>15</v>
      </c>
      <c r="H715" s="46">
        <v>39842</v>
      </c>
      <c r="I715" s="47">
        <v>0.54084490740740743</v>
      </c>
      <c r="J715">
        <v>73</v>
      </c>
      <c r="K715" t="s">
        <v>15</v>
      </c>
      <c r="N715" t="s">
        <v>12</v>
      </c>
      <c r="R715" s="46">
        <v>39853</v>
      </c>
      <c r="S715" s="47">
        <v>0.91251157407407402</v>
      </c>
      <c r="T715" t="s">
        <v>73</v>
      </c>
      <c r="V715" s="46">
        <v>39871</v>
      </c>
      <c r="W715" s="47">
        <v>0.73548611111111117</v>
      </c>
    </row>
    <row r="716" spans="2:23">
      <c r="B716" s="46">
        <v>39901</v>
      </c>
      <c r="C716" s="47">
        <v>0.36699074074074073</v>
      </c>
      <c r="D716">
        <v>114</v>
      </c>
      <c r="E716" t="s">
        <v>15</v>
      </c>
      <c r="H716" s="46">
        <v>39842</v>
      </c>
      <c r="I716" s="47">
        <v>0.61144675925925929</v>
      </c>
      <c r="J716">
        <v>72</v>
      </c>
      <c r="K716" t="s">
        <v>15</v>
      </c>
      <c r="N716" t="s">
        <v>12</v>
      </c>
      <c r="R716" s="46">
        <v>39855</v>
      </c>
      <c r="S716" s="47">
        <v>0.27658564814814818</v>
      </c>
      <c r="T716" t="s">
        <v>65</v>
      </c>
      <c r="V716" s="46">
        <v>39871</v>
      </c>
      <c r="W716" s="47">
        <v>0.82751157407407405</v>
      </c>
    </row>
    <row r="717" spans="2:23">
      <c r="B717" s="46">
        <v>39901</v>
      </c>
      <c r="C717" s="47">
        <v>0.3877430555555556</v>
      </c>
      <c r="D717">
        <v>18</v>
      </c>
      <c r="E717" t="s">
        <v>15</v>
      </c>
      <c r="H717" s="46">
        <v>39842</v>
      </c>
      <c r="I717" s="47">
        <v>0.65406249999999999</v>
      </c>
      <c r="J717">
        <v>12</v>
      </c>
      <c r="K717" t="s">
        <v>15</v>
      </c>
      <c r="N717" t="s">
        <v>12</v>
      </c>
      <c r="R717" s="46">
        <v>39855</v>
      </c>
      <c r="S717" s="47">
        <v>0.3099189814814815</v>
      </c>
      <c r="T717" t="s">
        <v>65</v>
      </c>
      <c r="V717" s="46">
        <v>39871</v>
      </c>
      <c r="W717" s="47">
        <v>0.85023148148148142</v>
      </c>
    </row>
    <row r="718" spans="2:23">
      <c r="B718" s="46">
        <v>39901</v>
      </c>
      <c r="C718" s="47">
        <v>0.38884259259259263</v>
      </c>
      <c r="D718">
        <v>90</v>
      </c>
      <c r="E718" t="s">
        <v>15</v>
      </c>
      <c r="H718" s="46">
        <v>39842</v>
      </c>
      <c r="I718" s="47">
        <v>0.65452546296296299</v>
      </c>
      <c r="J718">
        <v>70</v>
      </c>
      <c r="K718" t="s">
        <v>15</v>
      </c>
      <c r="N718" t="s">
        <v>12</v>
      </c>
      <c r="R718" s="46">
        <v>39855</v>
      </c>
      <c r="S718" s="47">
        <v>0.33256944444444442</v>
      </c>
      <c r="T718" t="s">
        <v>65</v>
      </c>
      <c r="V718" s="46">
        <v>39872</v>
      </c>
      <c r="W718" s="47">
        <v>0.4158101851851852</v>
      </c>
    </row>
    <row r="719" spans="2:23">
      <c r="B719" s="46">
        <v>39901</v>
      </c>
      <c r="C719" s="47">
        <v>0.4198263888888889</v>
      </c>
      <c r="D719">
        <v>26</v>
      </c>
      <c r="E719" t="s">
        <v>15</v>
      </c>
      <c r="H719" s="46">
        <v>39842</v>
      </c>
      <c r="I719" s="47">
        <v>0.67333333333333334</v>
      </c>
      <c r="J719">
        <v>27</v>
      </c>
      <c r="K719" t="s">
        <v>16</v>
      </c>
      <c r="N719" t="s">
        <v>12</v>
      </c>
      <c r="R719" s="46">
        <v>39855</v>
      </c>
      <c r="S719" s="47">
        <v>0.33949074074074076</v>
      </c>
      <c r="T719" t="s">
        <v>65</v>
      </c>
      <c r="V719" s="46">
        <v>39872</v>
      </c>
      <c r="W719" s="47">
        <v>0.46575231481481483</v>
      </c>
    </row>
    <row r="720" spans="2:23">
      <c r="B720" s="46">
        <v>39901</v>
      </c>
      <c r="C720" s="47">
        <v>0.51856481481481487</v>
      </c>
      <c r="D720">
        <v>231</v>
      </c>
      <c r="E720" t="s">
        <v>15</v>
      </c>
      <c r="H720" s="46">
        <v>39842</v>
      </c>
      <c r="I720" s="47">
        <v>0.67395833333333333</v>
      </c>
      <c r="J720">
        <v>25</v>
      </c>
      <c r="K720" t="s">
        <v>16</v>
      </c>
      <c r="N720" t="s">
        <v>12</v>
      </c>
      <c r="R720" s="46">
        <v>39855</v>
      </c>
      <c r="S720" s="47">
        <v>0.62707175925925929</v>
      </c>
      <c r="T720" t="s">
        <v>73</v>
      </c>
      <c r="V720" s="46">
        <v>39872</v>
      </c>
      <c r="W720" s="47">
        <v>0.59885416666666669</v>
      </c>
    </row>
    <row r="721" spans="2:23">
      <c r="B721" s="46">
        <v>39901</v>
      </c>
      <c r="C721" s="47">
        <v>0.60929398148148151</v>
      </c>
      <c r="D721">
        <v>87</v>
      </c>
      <c r="E721" t="s">
        <v>15</v>
      </c>
      <c r="H721" s="46">
        <v>39842</v>
      </c>
      <c r="I721" s="47">
        <v>0.67981481481481476</v>
      </c>
      <c r="J721">
        <v>41</v>
      </c>
      <c r="K721" t="s">
        <v>16</v>
      </c>
      <c r="M721" t="s">
        <v>12</v>
      </c>
      <c r="R721" s="46">
        <v>39855</v>
      </c>
      <c r="S721" s="47">
        <v>0.62708333333333333</v>
      </c>
      <c r="T721" t="s">
        <v>73</v>
      </c>
      <c r="V721" s="46">
        <v>39872</v>
      </c>
      <c r="W721" s="47">
        <v>0.60606481481481478</v>
      </c>
    </row>
    <row r="722" spans="2:23">
      <c r="B722" s="46">
        <v>39901</v>
      </c>
      <c r="C722" s="47">
        <v>0.75979166666666664</v>
      </c>
      <c r="D722">
        <v>211</v>
      </c>
      <c r="E722" t="s">
        <v>15</v>
      </c>
      <c r="H722" s="46">
        <v>39842</v>
      </c>
      <c r="I722" s="47">
        <v>0.74329861111111117</v>
      </c>
      <c r="J722">
        <v>29</v>
      </c>
      <c r="K722" t="s">
        <v>16</v>
      </c>
      <c r="N722" t="s">
        <v>12</v>
      </c>
      <c r="R722" s="46">
        <v>39856</v>
      </c>
      <c r="S722" s="47">
        <v>0.28444444444444444</v>
      </c>
      <c r="T722" t="s">
        <v>65</v>
      </c>
      <c r="V722" s="46">
        <v>39872</v>
      </c>
      <c r="W722" s="47">
        <v>0.61163194444444446</v>
      </c>
    </row>
    <row r="723" spans="2:23">
      <c r="B723" s="46">
        <v>39901</v>
      </c>
      <c r="C723" s="47">
        <v>0.77224537037037033</v>
      </c>
      <c r="D723">
        <v>51</v>
      </c>
      <c r="E723" t="s">
        <v>15</v>
      </c>
      <c r="H723" s="46">
        <v>39842</v>
      </c>
      <c r="I723" s="47">
        <v>0.74408564814814815</v>
      </c>
      <c r="J723">
        <v>51</v>
      </c>
      <c r="K723" t="s">
        <v>15</v>
      </c>
      <c r="N723" t="s">
        <v>12</v>
      </c>
      <c r="R723" s="46">
        <v>39856</v>
      </c>
      <c r="S723" s="47">
        <v>0.28459490740740739</v>
      </c>
      <c r="T723" t="s">
        <v>67</v>
      </c>
      <c r="V723" s="46">
        <v>39872</v>
      </c>
      <c r="W723" s="47">
        <v>0.61443287037037042</v>
      </c>
    </row>
    <row r="724" spans="2:23">
      <c r="B724" s="46"/>
      <c r="C724" s="47"/>
      <c r="H724" s="46">
        <v>39842</v>
      </c>
      <c r="I724" s="47">
        <v>0.74496527777777777</v>
      </c>
      <c r="J724">
        <v>50</v>
      </c>
      <c r="K724" t="s">
        <v>16</v>
      </c>
      <c r="N724" t="s">
        <v>12</v>
      </c>
      <c r="R724" s="46">
        <v>39856</v>
      </c>
      <c r="S724" s="47">
        <v>0.31012731481481481</v>
      </c>
      <c r="T724" t="s">
        <v>65</v>
      </c>
      <c r="V724" s="46">
        <v>39872</v>
      </c>
      <c r="W724" s="47">
        <v>0.61454861111111114</v>
      </c>
    </row>
    <row r="725" spans="2:23">
      <c r="B725" s="46"/>
      <c r="C725" s="47"/>
      <c r="H725" s="46">
        <v>39842</v>
      </c>
      <c r="I725" s="47">
        <v>0.74761574074074078</v>
      </c>
      <c r="J725">
        <v>41</v>
      </c>
      <c r="K725" t="s">
        <v>15</v>
      </c>
      <c r="N725" t="s">
        <v>12</v>
      </c>
      <c r="R725" s="46">
        <v>39856</v>
      </c>
      <c r="S725" s="47">
        <v>0.50293981481481487</v>
      </c>
      <c r="T725" t="s">
        <v>65</v>
      </c>
      <c r="V725" s="46">
        <v>39872</v>
      </c>
      <c r="W725" s="47">
        <v>0.64740740740740743</v>
      </c>
    </row>
    <row r="726" spans="2:23">
      <c r="B726" s="46"/>
      <c r="C726" s="47"/>
      <c r="H726" s="46">
        <v>39842</v>
      </c>
      <c r="I726" s="47">
        <v>0.74849537037037039</v>
      </c>
      <c r="J726">
        <v>46</v>
      </c>
      <c r="K726" t="s">
        <v>15</v>
      </c>
      <c r="N726" t="s">
        <v>12</v>
      </c>
      <c r="R726" s="46">
        <v>39856</v>
      </c>
      <c r="S726" s="47">
        <v>0.50724537037037043</v>
      </c>
      <c r="T726" t="s">
        <v>73</v>
      </c>
      <c r="V726" s="46">
        <v>39872</v>
      </c>
      <c r="W726" s="47">
        <v>0.64923611111111112</v>
      </c>
    </row>
    <row r="727" spans="2:23">
      <c r="B727" s="46"/>
      <c r="C727" s="47"/>
      <c r="H727" s="46">
        <v>39842</v>
      </c>
      <c r="I727" s="47">
        <v>0.7543981481481481</v>
      </c>
      <c r="J727">
        <v>17</v>
      </c>
      <c r="K727" t="s">
        <v>16</v>
      </c>
      <c r="N727" t="s">
        <v>12</v>
      </c>
      <c r="R727" s="46">
        <v>39856</v>
      </c>
      <c r="S727" s="47">
        <v>0.50725694444444447</v>
      </c>
      <c r="T727" t="s">
        <v>73</v>
      </c>
      <c r="V727" s="46">
        <v>39872</v>
      </c>
      <c r="W727" s="47">
        <v>0.64998842592592598</v>
      </c>
    </row>
    <row r="728" spans="2:23">
      <c r="B728" s="46"/>
      <c r="C728" s="47"/>
      <c r="H728" s="46">
        <v>39842</v>
      </c>
      <c r="I728" s="47">
        <v>0.75481481481481483</v>
      </c>
      <c r="J728">
        <v>24</v>
      </c>
      <c r="K728" t="s">
        <v>16</v>
      </c>
      <c r="N728" t="s">
        <v>12</v>
      </c>
      <c r="R728" s="46">
        <v>39856</v>
      </c>
      <c r="S728" s="47">
        <v>0.51725694444444448</v>
      </c>
      <c r="T728" t="s">
        <v>73</v>
      </c>
      <c r="V728" s="46">
        <v>39872</v>
      </c>
      <c r="W728" s="47">
        <v>0.65076388888888892</v>
      </c>
    </row>
    <row r="729" spans="2:23">
      <c r="B729" s="46"/>
      <c r="C729" s="47"/>
      <c r="H729" s="46">
        <v>39842</v>
      </c>
      <c r="I729" s="47">
        <v>0.75749999999999995</v>
      </c>
      <c r="J729">
        <v>82</v>
      </c>
      <c r="K729" t="s">
        <v>15</v>
      </c>
      <c r="N729" t="s">
        <v>12</v>
      </c>
      <c r="R729" s="46">
        <v>39856</v>
      </c>
      <c r="S729" s="47">
        <v>0.51726851851851852</v>
      </c>
      <c r="T729" t="s">
        <v>73</v>
      </c>
      <c r="V729" s="46">
        <v>39872</v>
      </c>
      <c r="W729" s="47">
        <v>0.65162037037037035</v>
      </c>
    </row>
    <row r="730" spans="2:23">
      <c r="B730" s="46"/>
      <c r="C730" s="47"/>
      <c r="H730" s="46">
        <v>39842</v>
      </c>
      <c r="I730" s="47">
        <v>0.76736111111111116</v>
      </c>
      <c r="J730">
        <v>68</v>
      </c>
      <c r="K730" t="s">
        <v>15</v>
      </c>
      <c r="N730" t="s">
        <v>12</v>
      </c>
      <c r="R730" s="46">
        <v>39857</v>
      </c>
      <c r="S730" s="47">
        <v>0.28530092592592593</v>
      </c>
      <c r="T730" t="s">
        <v>65</v>
      </c>
      <c r="V730" s="46">
        <v>39872</v>
      </c>
      <c r="W730" s="47">
        <v>0.65254629629629635</v>
      </c>
    </row>
    <row r="731" spans="2:23">
      <c r="B731" s="46"/>
      <c r="C731" s="47"/>
      <c r="H731" s="46">
        <v>39842</v>
      </c>
      <c r="I731" s="47">
        <v>0.98577546296296292</v>
      </c>
      <c r="J731">
        <v>9</v>
      </c>
      <c r="K731" t="s">
        <v>16</v>
      </c>
      <c r="N731" t="s">
        <v>12</v>
      </c>
      <c r="R731" s="46">
        <v>39857</v>
      </c>
      <c r="S731" s="47">
        <v>0.35204861111111113</v>
      </c>
      <c r="T731" t="s">
        <v>65</v>
      </c>
      <c r="V731" s="46">
        <v>39872</v>
      </c>
      <c r="W731" s="47">
        <v>0.65357638888888892</v>
      </c>
    </row>
    <row r="732" spans="2:23">
      <c r="B732" s="46"/>
      <c r="C732" s="47"/>
      <c r="H732" s="46">
        <v>39842</v>
      </c>
      <c r="I732" s="47">
        <v>0.9861805555555555</v>
      </c>
      <c r="J732">
        <v>22</v>
      </c>
      <c r="K732" t="s">
        <v>16</v>
      </c>
      <c r="N732" t="s">
        <v>12</v>
      </c>
      <c r="R732" s="46">
        <v>39857</v>
      </c>
      <c r="S732" s="47">
        <v>0.36299768518518521</v>
      </c>
      <c r="T732" t="s">
        <v>67</v>
      </c>
      <c r="V732" s="46">
        <v>39872</v>
      </c>
      <c r="W732" s="47">
        <v>0.65565972222222224</v>
      </c>
    </row>
    <row r="733" spans="2:23">
      <c r="B733" s="46"/>
      <c r="C733" s="47"/>
      <c r="H733" s="46">
        <v>39843</v>
      </c>
      <c r="I733" s="47">
        <v>0.31878472222222221</v>
      </c>
      <c r="J733">
        <v>134</v>
      </c>
      <c r="K733" t="s">
        <v>15</v>
      </c>
      <c r="P733" t="s">
        <v>12</v>
      </c>
      <c r="R733" s="46">
        <v>39857</v>
      </c>
      <c r="S733" s="47">
        <v>0.41032407407407406</v>
      </c>
      <c r="T733" t="s">
        <v>65</v>
      </c>
      <c r="V733" s="46">
        <v>39872</v>
      </c>
      <c r="W733" s="47">
        <v>0.65640046296296295</v>
      </c>
    </row>
    <row r="734" spans="2:23">
      <c r="B734" s="46"/>
      <c r="C734" s="47"/>
      <c r="H734" s="46">
        <v>39843</v>
      </c>
      <c r="I734" s="47">
        <v>0.33269675925925929</v>
      </c>
      <c r="J734">
        <v>82</v>
      </c>
      <c r="K734" t="s">
        <v>15</v>
      </c>
      <c r="N734" t="s">
        <v>12</v>
      </c>
      <c r="R734" s="46">
        <v>39857</v>
      </c>
      <c r="S734" s="47">
        <v>0.44718750000000002</v>
      </c>
      <c r="T734" t="s">
        <v>67</v>
      </c>
      <c r="V734" s="46">
        <v>39872</v>
      </c>
      <c r="W734" s="47">
        <v>0.65679398148148149</v>
      </c>
    </row>
    <row r="735" spans="2:23">
      <c r="B735" s="46"/>
      <c r="C735" s="47"/>
      <c r="H735" s="46">
        <v>39843</v>
      </c>
      <c r="I735" s="47">
        <v>0.43935185185185183</v>
      </c>
      <c r="J735">
        <v>46</v>
      </c>
      <c r="K735" t="s">
        <v>16</v>
      </c>
      <c r="N735" t="s">
        <v>12</v>
      </c>
      <c r="R735" s="46">
        <v>39857</v>
      </c>
      <c r="S735" s="47">
        <v>0.44765046296296296</v>
      </c>
      <c r="T735" t="s">
        <v>73</v>
      </c>
      <c r="V735" s="46">
        <v>39872</v>
      </c>
      <c r="W735" s="47">
        <v>0.65707175925925931</v>
      </c>
    </row>
    <row r="736" spans="2:23">
      <c r="B736" s="46"/>
      <c r="C736" s="47"/>
      <c r="H736" s="46">
        <v>39843</v>
      </c>
      <c r="I736" s="47">
        <v>0.44011574074074072</v>
      </c>
      <c r="J736">
        <v>36</v>
      </c>
      <c r="K736" t="s">
        <v>16</v>
      </c>
      <c r="N736" t="s">
        <v>12</v>
      </c>
      <c r="R736" s="46">
        <v>39857</v>
      </c>
      <c r="S736" s="47">
        <v>0.44766203703703705</v>
      </c>
      <c r="T736" t="s">
        <v>73</v>
      </c>
      <c r="V736" s="46">
        <v>39872</v>
      </c>
      <c r="W736" s="47">
        <v>0.65730324074074076</v>
      </c>
    </row>
    <row r="737" spans="2:23">
      <c r="B737" s="46"/>
      <c r="C737" s="47"/>
      <c r="H737" s="46">
        <v>39843</v>
      </c>
      <c r="I737" s="47">
        <v>0.44081018518518517</v>
      </c>
      <c r="J737">
        <v>21</v>
      </c>
      <c r="K737" t="s">
        <v>16</v>
      </c>
      <c r="N737" t="s">
        <v>12</v>
      </c>
      <c r="R737" s="46">
        <v>39857</v>
      </c>
      <c r="S737" s="47">
        <v>0.85781249999999998</v>
      </c>
      <c r="T737" t="s">
        <v>73</v>
      </c>
      <c r="V737" s="46">
        <v>39872</v>
      </c>
      <c r="W737" s="47">
        <v>0.65793981481481478</v>
      </c>
    </row>
    <row r="738" spans="2:23">
      <c r="B738" s="46"/>
      <c r="C738" s="47"/>
      <c r="H738" s="46">
        <v>39843</v>
      </c>
      <c r="I738" s="47">
        <v>0.50383101851851853</v>
      </c>
      <c r="J738">
        <v>44</v>
      </c>
      <c r="K738" t="s">
        <v>16</v>
      </c>
      <c r="N738" t="s">
        <v>12</v>
      </c>
      <c r="R738" s="46">
        <v>39857</v>
      </c>
      <c r="S738" s="47">
        <v>0.85782407407407402</v>
      </c>
      <c r="T738" t="s">
        <v>73</v>
      </c>
      <c r="V738" s="46">
        <v>39872</v>
      </c>
      <c r="W738" s="47">
        <v>0.6587615740740741</v>
      </c>
    </row>
    <row r="739" spans="2:23">
      <c r="B739" s="46"/>
      <c r="C739" s="47"/>
      <c r="H739" s="46">
        <v>39843</v>
      </c>
      <c r="I739" s="47">
        <v>0.62246527777777783</v>
      </c>
      <c r="J739">
        <v>67</v>
      </c>
      <c r="K739" t="s">
        <v>15</v>
      </c>
      <c r="N739" t="s">
        <v>12</v>
      </c>
      <c r="R739" s="46">
        <v>39857</v>
      </c>
      <c r="S739" s="47">
        <v>0.86003472222222221</v>
      </c>
      <c r="T739" t="s">
        <v>73</v>
      </c>
      <c r="V739" s="46">
        <v>39872</v>
      </c>
      <c r="W739" s="47">
        <v>0.65952546296296299</v>
      </c>
    </row>
    <row r="740" spans="2:23">
      <c r="B740" s="46"/>
      <c r="C740" s="47"/>
      <c r="H740" s="46">
        <v>39843</v>
      </c>
      <c r="I740" s="47">
        <v>0.62361111111111112</v>
      </c>
      <c r="J740">
        <v>36</v>
      </c>
      <c r="K740" t="s">
        <v>15</v>
      </c>
      <c r="N740" t="s">
        <v>12</v>
      </c>
      <c r="R740" s="46">
        <v>39857</v>
      </c>
      <c r="S740" s="47">
        <v>0.86004629629629636</v>
      </c>
      <c r="T740" t="s">
        <v>73</v>
      </c>
      <c r="V740" s="46">
        <v>39872</v>
      </c>
      <c r="W740" s="47">
        <v>0.6601041666666666</v>
      </c>
    </row>
    <row r="741" spans="2:23">
      <c r="B741" s="46"/>
      <c r="C741" s="47"/>
      <c r="H741" s="46">
        <v>39843</v>
      </c>
      <c r="I741" s="47">
        <v>0.65206018518518516</v>
      </c>
      <c r="J741">
        <v>99</v>
      </c>
      <c r="K741" t="s">
        <v>15</v>
      </c>
      <c r="P741" t="s">
        <v>12</v>
      </c>
      <c r="R741" s="46">
        <v>39857</v>
      </c>
      <c r="S741" s="47">
        <v>0.8614814814814814</v>
      </c>
      <c r="T741" t="s">
        <v>73</v>
      </c>
      <c r="V741" s="46">
        <v>39872</v>
      </c>
      <c r="W741" s="47">
        <v>0.66077546296296297</v>
      </c>
    </row>
    <row r="742" spans="2:23">
      <c r="B742" s="46"/>
      <c r="C742" s="47"/>
      <c r="H742" s="46">
        <v>39843</v>
      </c>
      <c r="I742" s="47">
        <v>0.65369212962962964</v>
      </c>
      <c r="J742">
        <v>53</v>
      </c>
      <c r="K742" t="s">
        <v>15</v>
      </c>
      <c r="N742" t="s">
        <v>12</v>
      </c>
      <c r="R742" s="46">
        <v>39857</v>
      </c>
      <c r="S742" s="47">
        <v>0.86149305555555555</v>
      </c>
      <c r="T742" t="s">
        <v>73</v>
      </c>
      <c r="V742" s="46">
        <v>39872</v>
      </c>
      <c r="W742" s="47">
        <v>0.66153935185185186</v>
      </c>
    </row>
    <row r="743" spans="2:23">
      <c r="B743" s="46"/>
      <c r="C743" s="47"/>
      <c r="H743" s="46">
        <v>39843</v>
      </c>
      <c r="I743" s="47">
        <v>0.65717592592592589</v>
      </c>
      <c r="J743">
        <v>40</v>
      </c>
      <c r="K743" t="s">
        <v>15</v>
      </c>
      <c r="N743" t="s">
        <v>12</v>
      </c>
      <c r="R743" s="46">
        <v>39857</v>
      </c>
      <c r="S743" s="47">
        <v>0.86223379629629626</v>
      </c>
      <c r="T743" t="s">
        <v>73</v>
      </c>
      <c r="V743" s="46">
        <v>39872</v>
      </c>
      <c r="W743" s="47">
        <v>0.66251157407407402</v>
      </c>
    </row>
    <row r="744" spans="2:23">
      <c r="B744" s="46"/>
      <c r="C744" s="47"/>
      <c r="H744" s="46">
        <v>39843</v>
      </c>
      <c r="I744" s="47">
        <v>0.73409722222222218</v>
      </c>
      <c r="J744">
        <v>23</v>
      </c>
      <c r="K744" t="s">
        <v>16</v>
      </c>
      <c r="N744" t="s">
        <v>12</v>
      </c>
      <c r="R744" s="46">
        <v>39857</v>
      </c>
      <c r="S744" s="47">
        <v>0.86224537037037041</v>
      </c>
      <c r="T744" t="s">
        <v>73</v>
      </c>
      <c r="V744" s="46">
        <v>39872</v>
      </c>
      <c r="W744" s="47">
        <v>0.66351851851851851</v>
      </c>
    </row>
    <row r="745" spans="2:23">
      <c r="H745" s="46">
        <v>39843</v>
      </c>
      <c r="I745" s="47">
        <v>0.77876157407407398</v>
      </c>
      <c r="J745">
        <v>9</v>
      </c>
      <c r="K745" t="s">
        <v>16</v>
      </c>
      <c r="P745" t="s">
        <v>12</v>
      </c>
      <c r="R745" s="46">
        <v>39857</v>
      </c>
      <c r="S745" s="47">
        <v>0.86453703703703699</v>
      </c>
      <c r="T745" t="s">
        <v>73</v>
      </c>
      <c r="V745" s="46">
        <v>39872</v>
      </c>
      <c r="W745" s="47">
        <v>0.66449074074074077</v>
      </c>
    </row>
    <row r="746" spans="2:23">
      <c r="H746" s="46">
        <v>39843</v>
      </c>
      <c r="I746" s="47">
        <v>0.78434027777777782</v>
      </c>
      <c r="J746">
        <v>106</v>
      </c>
      <c r="K746" t="s">
        <v>15</v>
      </c>
      <c r="N746" t="s">
        <v>12</v>
      </c>
      <c r="R746" s="46">
        <v>39857</v>
      </c>
      <c r="S746" s="47">
        <v>0.86454861111111114</v>
      </c>
      <c r="T746" t="s">
        <v>73</v>
      </c>
      <c r="V746" s="46">
        <v>39872</v>
      </c>
      <c r="W746" s="47">
        <v>0.66540509259259262</v>
      </c>
    </row>
    <row r="747" spans="2:23">
      <c r="H747" s="46">
        <v>39843</v>
      </c>
      <c r="I747" s="47">
        <v>0.79884259259259249</v>
      </c>
      <c r="J747">
        <v>48</v>
      </c>
      <c r="K747" t="s">
        <v>16</v>
      </c>
      <c r="N747" t="s">
        <v>12</v>
      </c>
      <c r="R747" s="46">
        <v>39857</v>
      </c>
      <c r="S747" s="47">
        <v>0.86486111111111119</v>
      </c>
      <c r="T747" t="s">
        <v>73</v>
      </c>
      <c r="V747" s="46">
        <v>39872</v>
      </c>
      <c r="W747" s="47">
        <v>0.66640046296296296</v>
      </c>
    </row>
    <row r="748" spans="2:23">
      <c r="H748" s="46">
        <v>39843</v>
      </c>
      <c r="I748" s="47">
        <v>0.9353935185185186</v>
      </c>
      <c r="J748">
        <v>21</v>
      </c>
      <c r="K748" t="s">
        <v>16</v>
      </c>
      <c r="N748" t="s">
        <v>12</v>
      </c>
      <c r="R748" s="46">
        <v>39857</v>
      </c>
      <c r="S748" s="47">
        <v>0.86487268518518512</v>
      </c>
      <c r="T748" t="s">
        <v>73</v>
      </c>
      <c r="V748" s="46">
        <v>39872</v>
      </c>
      <c r="W748" s="47">
        <v>0.68232638888888886</v>
      </c>
    </row>
    <row r="749" spans="2:23">
      <c r="H749" s="46">
        <v>39844</v>
      </c>
      <c r="I749" s="47">
        <v>5.4733796296296294E-2</v>
      </c>
      <c r="J749">
        <v>22</v>
      </c>
      <c r="K749" t="s">
        <v>16</v>
      </c>
      <c r="N749" t="s">
        <v>12</v>
      </c>
      <c r="R749" s="46">
        <v>39857</v>
      </c>
      <c r="S749" s="47">
        <v>0.86495370370370372</v>
      </c>
      <c r="T749" t="s">
        <v>73</v>
      </c>
      <c r="V749" s="46">
        <v>39872</v>
      </c>
      <c r="W749" s="47">
        <v>0.73274305555555552</v>
      </c>
    </row>
    <row r="750" spans="2:23">
      <c r="H750" s="46">
        <v>39844</v>
      </c>
      <c r="I750" s="47">
        <v>0.42874999999999996</v>
      </c>
      <c r="J750">
        <v>23</v>
      </c>
      <c r="K750" t="s">
        <v>16</v>
      </c>
      <c r="N750" t="s">
        <v>12</v>
      </c>
      <c r="R750" s="46">
        <v>39857</v>
      </c>
      <c r="S750" s="47">
        <v>0.86496527777777776</v>
      </c>
      <c r="T750" t="s">
        <v>73</v>
      </c>
      <c r="V750" s="46">
        <v>39872</v>
      </c>
      <c r="W750" s="47">
        <v>0.73306712962962972</v>
      </c>
    </row>
    <row r="751" spans="2:23">
      <c r="H751" s="46">
        <v>39844</v>
      </c>
      <c r="I751" s="47">
        <v>0.42937500000000001</v>
      </c>
      <c r="J751">
        <v>23</v>
      </c>
      <c r="K751" t="s">
        <v>16</v>
      </c>
      <c r="N751" t="s">
        <v>12</v>
      </c>
      <c r="R751" s="46">
        <v>39857</v>
      </c>
      <c r="S751" s="47">
        <v>0.86571759259259251</v>
      </c>
      <c r="T751" t="s">
        <v>73</v>
      </c>
      <c r="V751" s="46">
        <v>39872</v>
      </c>
      <c r="W751" s="47">
        <v>0.73319444444444448</v>
      </c>
    </row>
    <row r="752" spans="2:23">
      <c r="H752" s="46">
        <v>39844</v>
      </c>
      <c r="I752" s="47">
        <v>0.44162037037037033</v>
      </c>
      <c r="J752">
        <v>68</v>
      </c>
      <c r="K752" t="s">
        <v>15</v>
      </c>
      <c r="M752" t="s">
        <v>12</v>
      </c>
      <c r="R752" s="46">
        <v>39857</v>
      </c>
      <c r="S752" s="47">
        <v>0.86572916666666666</v>
      </c>
      <c r="T752" t="s">
        <v>73</v>
      </c>
      <c r="V752" s="46">
        <v>39872</v>
      </c>
      <c r="W752" s="47">
        <v>0.73324074074074075</v>
      </c>
    </row>
    <row r="753" spans="8:23">
      <c r="H753" s="46">
        <v>39844</v>
      </c>
      <c r="I753" s="47">
        <v>0.44296296296296295</v>
      </c>
      <c r="J753">
        <v>20</v>
      </c>
      <c r="K753" t="s">
        <v>16</v>
      </c>
      <c r="N753" t="s">
        <v>12</v>
      </c>
      <c r="R753" s="46">
        <v>39857</v>
      </c>
      <c r="S753" s="47">
        <v>0.94123842592592588</v>
      </c>
      <c r="T753" t="s">
        <v>65</v>
      </c>
      <c r="V753" s="46">
        <v>39872</v>
      </c>
      <c r="W753" s="47">
        <v>0.73334490740740732</v>
      </c>
    </row>
    <row r="754" spans="8:23">
      <c r="H754" s="46">
        <v>39844</v>
      </c>
      <c r="I754" s="47">
        <v>0.44519675925925922</v>
      </c>
      <c r="J754">
        <v>97</v>
      </c>
      <c r="K754" t="s">
        <v>15</v>
      </c>
      <c r="M754" t="s">
        <v>12</v>
      </c>
      <c r="R754" s="46">
        <v>39858</v>
      </c>
      <c r="S754" s="47">
        <v>0.44474537037037037</v>
      </c>
      <c r="T754" t="s">
        <v>65</v>
      </c>
      <c r="V754" s="46">
        <v>39872</v>
      </c>
      <c r="W754" s="47">
        <v>0.73346064814814815</v>
      </c>
    </row>
    <row r="755" spans="8:23">
      <c r="H755" s="46">
        <v>39844</v>
      </c>
      <c r="I755" s="47">
        <v>0.49839120370370371</v>
      </c>
      <c r="J755">
        <v>74</v>
      </c>
      <c r="K755" t="s">
        <v>15</v>
      </c>
      <c r="N755" t="s">
        <v>12</v>
      </c>
      <c r="R755" s="46">
        <v>39858</v>
      </c>
      <c r="S755" s="47">
        <v>0.44496527777777778</v>
      </c>
      <c r="T755" t="s">
        <v>67</v>
      </c>
      <c r="V755" s="46">
        <v>39872</v>
      </c>
      <c r="W755" s="47">
        <v>0.73392361111111104</v>
      </c>
    </row>
    <row r="756" spans="8:23">
      <c r="H756" s="46">
        <v>39844</v>
      </c>
      <c r="I756" s="47">
        <v>0.51633101851851848</v>
      </c>
      <c r="J756">
        <v>20</v>
      </c>
      <c r="K756" t="s">
        <v>16</v>
      </c>
      <c r="N756" t="s">
        <v>12</v>
      </c>
      <c r="R756" s="46">
        <v>39858</v>
      </c>
      <c r="S756" s="47">
        <v>0.60309027777777779</v>
      </c>
      <c r="T756" t="s">
        <v>73</v>
      </c>
      <c r="V756" s="46">
        <v>39872</v>
      </c>
      <c r="W756" s="47">
        <v>0.73430555555555566</v>
      </c>
    </row>
    <row r="757" spans="8:23">
      <c r="H757" s="46">
        <v>39844</v>
      </c>
      <c r="I757" s="47">
        <v>0.51684027777777775</v>
      </c>
      <c r="J757">
        <v>34</v>
      </c>
      <c r="K757" t="s">
        <v>16</v>
      </c>
      <c r="N757" t="s">
        <v>12</v>
      </c>
      <c r="R757" s="46">
        <v>39858</v>
      </c>
      <c r="S757" s="47">
        <v>0.60310185185185183</v>
      </c>
      <c r="T757" t="s">
        <v>73</v>
      </c>
      <c r="V757" s="46">
        <v>39872</v>
      </c>
      <c r="W757" s="47">
        <v>0.73430555555555566</v>
      </c>
    </row>
    <row r="758" spans="8:23">
      <c r="H758" s="46">
        <v>39844</v>
      </c>
      <c r="I758" s="47">
        <v>0.51769675925925929</v>
      </c>
      <c r="J758">
        <v>140</v>
      </c>
      <c r="K758" t="s">
        <v>15</v>
      </c>
      <c r="N758" t="s">
        <v>12</v>
      </c>
      <c r="R758" s="46">
        <v>39858</v>
      </c>
      <c r="S758" s="47">
        <v>0.6033101851851852</v>
      </c>
      <c r="T758" t="s">
        <v>73</v>
      </c>
      <c r="V758" s="46">
        <v>39872</v>
      </c>
      <c r="W758" s="47">
        <v>0.734375</v>
      </c>
    </row>
    <row r="759" spans="8:23">
      <c r="H759" s="46">
        <v>39844</v>
      </c>
      <c r="I759" s="47">
        <v>0.53792824074074075</v>
      </c>
      <c r="J759">
        <v>24</v>
      </c>
      <c r="K759" t="s">
        <v>16</v>
      </c>
      <c r="N759" t="s">
        <v>12</v>
      </c>
      <c r="R759" s="46">
        <v>39858</v>
      </c>
      <c r="S759" s="47">
        <v>0.60332175925925924</v>
      </c>
      <c r="T759" t="s">
        <v>73</v>
      </c>
      <c r="V759" s="46">
        <v>39872</v>
      </c>
      <c r="W759" s="47">
        <v>0.80024305555555564</v>
      </c>
    </row>
    <row r="760" spans="8:23">
      <c r="H760" s="46">
        <v>39845</v>
      </c>
      <c r="I760" s="47">
        <v>0.88347222222222221</v>
      </c>
      <c r="J760">
        <v>26</v>
      </c>
      <c r="K760" t="s">
        <v>16</v>
      </c>
      <c r="N760" t="s">
        <v>12</v>
      </c>
      <c r="R760" s="46">
        <v>39858</v>
      </c>
      <c r="S760" s="47">
        <v>0.60349537037037038</v>
      </c>
      <c r="T760" t="s">
        <v>73</v>
      </c>
      <c r="V760" s="46">
        <v>39872</v>
      </c>
      <c r="W760" s="47">
        <v>0.80478009259259264</v>
      </c>
    </row>
    <row r="761" spans="8:23">
      <c r="H761" s="46">
        <v>39845</v>
      </c>
      <c r="I761" s="47">
        <v>0.88434027777777768</v>
      </c>
      <c r="J761">
        <v>21</v>
      </c>
      <c r="K761" t="s">
        <v>16</v>
      </c>
      <c r="N761" t="s">
        <v>12</v>
      </c>
      <c r="R761" s="46">
        <v>39858</v>
      </c>
      <c r="S761" s="47">
        <v>0.60350694444444442</v>
      </c>
      <c r="T761" t="s">
        <v>73</v>
      </c>
      <c r="V761" s="46">
        <v>39872</v>
      </c>
      <c r="W761" s="47">
        <v>0.80487268518518518</v>
      </c>
    </row>
    <row r="762" spans="8:23">
      <c r="H762" s="46">
        <v>39845</v>
      </c>
      <c r="I762" s="47">
        <v>0.88482638888888887</v>
      </c>
      <c r="J762">
        <v>24</v>
      </c>
      <c r="K762" t="s">
        <v>15</v>
      </c>
      <c r="N762" t="s">
        <v>12</v>
      </c>
      <c r="R762" s="46">
        <v>39858</v>
      </c>
      <c r="S762" s="47">
        <v>0.98950231481481488</v>
      </c>
      <c r="T762" t="s">
        <v>65</v>
      </c>
      <c r="V762" s="46">
        <v>39872</v>
      </c>
      <c r="W762" s="47">
        <v>0.81287037037037047</v>
      </c>
    </row>
    <row r="763" spans="8:23">
      <c r="H763" s="46">
        <v>39845</v>
      </c>
      <c r="I763" s="47">
        <v>0.88989583333333344</v>
      </c>
      <c r="J763">
        <v>24</v>
      </c>
      <c r="K763" t="s">
        <v>16</v>
      </c>
      <c r="M763" t="s">
        <v>12</v>
      </c>
      <c r="R763" s="46">
        <v>39858</v>
      </c>
      <c r="S763" s="47">
        <v>0.98962962962962964</v>
      </c>
      <c r="T763" t="s">
        <v>67</v>
      </c>
      <c r="V763" s="46">
        <v>39872</v>
      </c>
      <c r="W763" s="47">
        <v>0.81304398148148149</v>
      </c>
    </row>
    <row r="764" spans="8:23">
      <c r="H764" s="46">
        <v>39845</v>
      </c>
      <c r="I764" s="47">
        <v>0.89055555555555566</v>
      </c>
      <c r="J764">
        <v>19</v>
      </c>
      <c r="K764" t="s">
        <v>16</v>
      </c>
      <c r="N764" t="s">
        <v>12</v>
      </c>
      <c r="R764" s="46">
        <v>39859</v>
      </c>
      <c r="S764" s="47">
        <v>0.4343981481481482</v>
      </c>
      <c r="T764" t="s">
        <v>73</v>
      </c>
      <c r="V764" s="46">
        <v>39873</v>
      </c>
      <c r="W764" s="47">
        <v>0.38510416666666664</v>
      </c>
    </row>
    <row r="765" spans="8:23">
      <c r="H765" s="46">
        <v>39845</v>
      </c>
      <c r="I765" s="47">
        <v>0.89105324074074066</v>
      </c>
      <c r="J765">
        <v>17</v>
      </c>
      <c r="K765" t="s">
        <v>16</v>
      </c>
      <c r="N765" t="s">
        <v>12</v>
      </c>
      <c r="R765" s="46">
        <v>39859</v>
      </c>
      <c r="S765" s="47">
        <v>0.43440972222222224</v>
      </c>
      <c r="T765" t="s">
        <v>73</v>
      </c>
      <c r="V765" s="46">
        <v>39874</v>
      </c>
      <c r="W765" s="47">
        <v>0.38163194444444448</v>
      </c>
    </row>
    <row r="766" spans="8:23">
      <c r="H766" s="46">
        <v>39845</v>
      </c>
      <c r="I766" s="47">
        <v>0.89157407407407396</v>
      </c>
      <c r="J766">
        <v>22</v>
      </c>
      <c r="K766" t="s">
        <v>16</v>
      </c>
      <c r="N766" t="s">
        <v>12</v>
      </c>
      <c r="R766" s="46">
        <v>39859</v>
      </c>
      <c r="S766" s="47">
        <v>0.43447916666666669</v>
      </c>
      <c r="T766" t="s">
        <v>73</v>
      </c>
      <c r="V766" s="46">
        <v>39874</v>
      </c>
      <c r="W766" s="47">
        <v>0.38179398148148147</v>
      </c>
    </row>
    <row r="767" spans="8:23">
      <c r="H767" s="46">
        <v>39845</v>
      </c>
      <c r="I767" s="47">
        <v>0.89211805555555557</v>
      </c>
      <c r="J767">
        <v>64</v>
      </c>
      <c r="K767" t="s">
        <v>16</v>
      </c>
      <c r="N767" t="s">
        <v>12</v>
      </c>
      <c r="R767" s="46">
        <v>39859</v>
      </c>
      <c r="S767" s="47">
        <v>0.43449074074074073</v>
      </c>
      <c r="T767" t="s">
        <v>73</v>
      </c>
      <c r="V767" s="46">
        <v>39874</v>
      </c>
      <c r="W767" s="47">
        <v>0.73101851851851851</v>
      </c>
    </row>
    <row r="768" spans="8:23">
      <c r="H768" s="46">
        <v>39845</v>
      </c>
      <c r="I768" s="47">
        <v>0.90047453703703706</v>
      </c>
      <c r="J768">
        <v>10</v>
      </c>
      <c r="K768" t="s">
        <v>16</v>
      </c>
      <c r="M768" t="s">
        <v>12</v>
      </c>
      <c r="R768" s="46">
        <v>39859</v>
      </c>
      <c r="S768" s="47">
        <v>0.43524305555555554</v>
      </c>
      <c r="T768" t="s">
        <v>73</v>
      </c>
      <c r="V768" s="46">
        <v>39874</v>
      </c>
      <c r="W768" s="47">
        <v>0.82907407407407396</v>
      </c>
    </row>
    <row r="769" spans="8:23">
      <c r="H769" s="46">
        <v>39845</v>
      </c>
      <c r="I769" s="47">
        <v>0.90096064814814814</v>
      </c>
      <c r="J769">
        <v>51</v>
      </c>
      <c r="K769" t="s">
        <v>15</v>
      </c>
      <c r="N769" t="s">
        <v>12</v>
      </c>
      <c r="R769" s="46">
        <v>39859</v>
      </c>
      <c r="S769" s="47">
        <v>0.43525462962962963</v>
      </c>
      <c r="T769" t="s">
        <v>73</v>
      </c>
      <c r="V769" s="46">
        <v>39874</v>
      </c>
      <c r="W769" s="47">
        <v>0.8846412037037038</v>
      </c>
    </row>
    <row r="770" spans="8:23">
      <c r="H770" s="46">
        <v>39845</v>
      </c>
      <c r="I770" s="47">
        <v>0.90378472222222228</v>
      </c>
      <c r="J770">
        <v>27</v>
      </c>
      <c r="K770" t="s">
        <v>16</v>
      </c>
      <c r="N770" t="s">
        <v>12</v>
      </c>
      <c r="R770" s="46">
        <v>39859</v>
      </c>
      <c r="S770" s="47">
        <v>0.4357638888888889</v>
      </c>
      <c r="T770" t="s">
        <v>73</v>
      </c>
      <c r="V770" s="46">
        <v>39874</v>
      </c>
      <c r="W770" s="47">
        <v>0.8948842592592593</v>
      </c>
    </row>
    <row r="771" spans="8:23">
      <c r="H771" s="46">
        <v>39845</v>
      </c>
      <c r="I771" s="47">
        <v>0.90557870370370364</v>
      </c>
      <c r="J771">
        <v>90</v>
      </c>
      <c r="K771" t="s">
        <v>15</v>
      </c>
      <c r="P771" t="s">
        <v>12</v>
      </c>
      <c r="R771" s="46">
        <v>39859</v>
      </c>
      <c r="S771" s="47">
        <v>0.43592592592592588</v>
      </c>
      <c r="T771" t="s">
        <v>73</v>
      </c>
      <c r="V771" s="46">
        <v>39874</v>
      </c>
      <c r="W771" s="47">
        <v>0.89646990740740751</v>
      </c>
    </row>
    <row r="772" spans="8:23">
      <c r="H772" s="46">
        <v>39845</v>
      </c>
      <c r="I772" s="47">
        <v>0.90746527777777775</v>
      </c>
      <c r="J772">
        <v>24</v>
      </c>
      <c r="K772" t="s">
        <v>15</v>
      </c>
      <c r="M772" t="s">
        <v>12</v>
      </c>
      <c r="R772" s="46">
        <v>39859</v>
      </c>
      <c r="S772" s="47">
        <v>0.43593750000000003</v>
      </c>
      <c r="T772" t="s">
        <v>73</v>
      </c>
      <c r="V772" s="46">
        <v>39875</v>
      </c>
      <c r="W772" s="47">
        <v>0.29626157407407411</v>
      </c>
    </row>
    <row r="773" spans="8:23">
      <c r="H773" s="46">
        <v>39845</v>
      </c>
      <c r="I773" s="47">
        <v>0.90927083333333336</v>
      </c>
      <c r="J773">
        <v>27</v>
      </c>
      <c r="K773" t="s">
        <v>16</v>
      </c>
      <c r="N773" t="s">
        <v>12</v>
      </c>
      <c r="R773" s="46">
        <v>39859</v>
      </c>
      <c r="S773" s="47">
        <v>0.43655092592592593</v>
      </c>
      <c r="T773" t="s">
        <v>73</v>
      </c>
      <c r="V773" s="46">
        <v>39875</v>
      </c>
      <c r="W773" s="47">
        <v>0.30574074074074076</v>
      </c>
    </row>
    <row r="774" spans="8:23">
      <c r="H774" s="46">
        <v>39845</v>
      </c>
      <c r="I774" s="47">
        <v>0.91177083333333331</v>
      </c>
      <c r="J774">
        <v>72</v>
      </c>
      <c r="K774" t="s">
        <v>15</v>
      </c>
      <c r="N774" t="s">
        <v>12</v>
      </c>
      <c r="R774" s="46">
        <v>39859</v>
      </c>
      <c r="S774" s="47">
        <v>0.43656249999999996</v>
      </c>
      <c r="T774" t="s">
        <v>73</v>
      </c>
      <c r="V774" s="46">
        <v>39875</v>
      </c>
      <c r="W774" s="47">
        <v>0.30678240740740742</v>
      </c>
    </row>
    <row r="775" spans="8:23">
      <c r="H775" s="46">
        <v>39845</v>
      </c>
      <c r="I775" s="47">
        <v>0.9164930555555556</v>
      </c>
      <c r="J775">
        <v>14</v>
      </c>
      <c r="K775" t="s">
        <v>16</v>
      </c>
      <c r="N775" t="s">
        <v>12</v>
      </c>
      <c r="R775" s="46">
        <v>39859</v>
      </c>
      <c r="S775" s="47">
        <v>0.44062499999999999</v>
      </c>
      <c r="T775" t="s">
        <v>73</v>
      </c>
      <c r="V775" s="46">
        <v>39875</v>
      </c>
      <c r="W775" s="47">
        <v>0.42438657407407404</v>
      </c>
    </row>
    <row r="776" spans="8:23">
      <c r="H776" s="46">
        <v>39845</v>
      </c>
      <c r="I776" s="47">
        <v>0.91695601851851849</v>
      </c>
      <c r="J776">
        <v>23</v>
      </c>
      <c r="K776" t="s">
        <v>16</v>
      </c>
      <c r="N776" t="s">
        <v>12</v>
      </c>
      <c r="R776" s="46">
        <v>39859</v>
      </c>
      <c r="S776" s="47">
        <v>0.44063657407407408</v>
      </c>
      <c r="T776" t="s">
        <v>73</v>
      </c>
      <c r="V776" s="46">
        <v>39875</v>
      </c>
      <c r="W776" s="47">
        <v>0.42449074074074072</v>
      </c>
    </row>
    <row r="777" spans="8:23">
      <c r="H777" s="46">
        <v>39845</v>
      </c>
      <c r="I777" s="47">
        <v>0.10693287037037037</v>
      </c>
      <c r="J777">
        <v>23</v>
      </c>
      <c r="K777" t="s">
        <v>16</v>
      </c>
      <c r="N777" t="s">
        <v>12</v>
      </c>
      <c r="R777" s="46">
        <v>39859</v>
      </c>
      <c r="S777" s="47">
        <v>0.4415162037037037</v>
      </c>
      <c r="T777" t="s">
        <v>73</v>
      </c>
      <c r="V777" s="46">
        <v>39875</v>
      </c>
      <c r="W777" s="47">
        <v>0.43262731481481481</v>
      </c>
    </row>
    <row r="778" spans="8:23">
      <c r="H778" s="46">
        <v>39845</v>
      </c>
      <c r="I778" s="47">
        <v>0.4381944444444445</v>
      </c>
      <c r="J778">
        <v>35</v>
      </c>
      <c r="K778" t="s">
        <v>16</v>
      </c>
      <c r="N778" t="s">
        <v>12</v>
      </c>
      <c r="R778" s="46">
        <v>39859</v>
      </c>
      <c r="S778" s="47">
        <v>0.44152777777777774</v>
      </c>
      <c r="T778" t="s">
        <v>73</v>
      </c>
      <c r="V778" s="46">
        <v>39875</v>
      </c>
      <c r="W778" s="47">
        <v>0.4447800925925926</v>
      </c>
    </row>
    <row r="779" spans="8:23">
      <c r="H779" s="46">
        <v>39845</v>
      </c>
      <c r="I779" s="47">
        <v>0.44063657407407408</v>
      </c>
      <c r="J779">
        <v>65</v>
      </c>
      <c r="K779" t="s">
        <v>16</v>
      </c>
      <c r="P779" t="s">
        <v>12</v>
      </c>
      <c r="R779" s="46">
        <v>39859</v>
      </c>
      <c r="S779" s="47">
        <v>0.44188657407407406</v>
      </c>
      <c r="T779" t="s">
        <v>73</v>
      </c>
      <c r="V779" s="46">
        <v>39875</v>
      </c>
      <c r="W779" s="47">
        <v>0.72119212962962964</v>
      </c>
    </row>
    <row r="780" spans="8:23">
      <c r="H780" s="46">
        <v>39845</v>
      </c>
      <c r="I780" s="47">
        <v>0.5814583333333333</v>
      </c>
      <c r="J780">
        <v>21</v>
      </c>
      <c r="K780" t="s">
        <v>16</v>
      </c>
      <c r="N780" t="s">
        <v>12</v>
      </c>
      <c r="R780" s="46">
        <v>39859</v>
      </c>
      <c r="S780" s="47">
        <v>0.44189814814814815</v>
      </c>
      <c r="T780" t="s">
        <v>73</v>
      </c>
      <c r="V780" s="46">
        <v>39875</v>
      </c>
      <c r="W780" s="47">
        <v>0.72607638888888892</v>
      </c>
    </row>
    <row r="781" spans="8:23">
      <c r="H781" s="46">
        <v>39845</v>
      </c>
      <c r="I781" s="47">
        <v>0.60487268518518522</v>
      </c>
      <c r="J781">
        <v>26</v>
      </c>
      <c r="K781" t="s">
        <v>16</v>
      </c>
      <c r="N781" t="s">
        <v>12</v>
      </c>
      <c r="R781" s="46">
        <v>39859</v>
      </c>
      <c r="S781" s="47">
        <v>0.74488425925925927</v>
      </c>
      <c r="T781" t="s">
        <v>65</v>
      </c>
      <c r="V781" s="46">
        <v>39875</v>
      </c>
      <c r="W781" s="47">
        <v>0.77140046296296294</v>
      </c>
    </row>
    <row r="782" spans="8:23">
      <c r="H782" s="46">
        <v>39846</v>
      </c>
      <c r="I782" s="47">
        <v>9.4687499999999994E-2</v>
      </c>
      <c r="J782">
        <v>101</v>
      </c>
      <c r="K782" t="s">
        <v>15</v>
      </c>
      <c r="N782" t="s">
        <v>12</v>
      </c>
      <c r="R782" s="46">
        <v>39859</v>
      </c>
      <c r="S782" s="47">
        <v>0.74513888888888891</v>
      </c>
      <c r="T782" t="s">
        <v>69</v>
      </c>
      <c r="V782" s="46">
        <v>39876</v>
      </c>
      <c r="W782" s="47">
        <v>0.39165509259259257</v>
      </c>
    </row>
    <row r="783" spans="8:23">
      <c r="H783" s="46">
        <v>39846</v>
      </c>
      <c r="I783" s="47">
        <v>0.30336805555555557</v>
      </c>
      <c r="J783">
        <v>51</v>
      </c>
      <c r="K783" t="s">
        <v>16</v>
      </c>
      <c r="N783" t="s">
        <v>12</v>
      </c>
      <c r="R783" s="46">
        <v>39860</v>
      </c>
      <c r="S783" s="47">
        <v>0.2369212962962963</v>
      </c>
      <c r="T783" t="s">
        <v>65</v>
      </c>
      <c r="V783" s="46">
        <v>39876</v>
      </c>
      <c r="W783" s="47">
        <v>0.40149305555555559</v>
      </c>
    </row>
    <row r="784" spans="8:23">
      <c r="H784" s="46">
        <v>39846</v>
      </c>
      <c r="I784" s="47">
        <v>0.3712847222222222</v>
      </c>
      <c r="J784">
        <v>16</v>
      </c>
      <c r="K784" t="s">
        <v>16</v>
      </c>
      <c r="N784" t="s">
        <v>12</v>
      </c>
      <c r="R784" s="46">
        <v>39860</v>
      </c>
      <c r="S784" s="47">
        <v>0.27050925925925923</v>
      </c>
      <c r="T784" t="s">
        <v>65</v>
      </c>
      <c r="V784" s="46">
        <v>39876</v>
      </c>
      <c r="W784" s="47">
        <v>0.4148148148148148</v>
      </c>
    </row>
    <row r="785" spans="8:23">
      <c r="H785" s="46">
        <v>39846</v>
      </c>
      <c r="I785" s="47">
        <v>0.37171296296296297</v>
      </c>
      <c r="J785">
        <v>34</v>
      </c>
      <c r="K785" t="s">
        <v>16</v>
      </c>
      <c r="N785" t="s">
        <v>12</v>
      </c>
      <c r="R785" s="46">
        <v>39860</v>
      </c>
      <c r="S785" s="47">
        <v>0.28189814814814812</v>
      </c>
      <c r="T785" t="s">
        <v>65</v>
      </c>
      <c r="V785" s="46">
        <v>39876</v>
      </c>
      <c r="W785" s="47">
        <v>0.41487268518518516</v>
      </c>
    </row>
    <row r="786" spans="8:23">
      <c r="H786" s="46">
        <v>39846</v>
      </c>
      <c r="I786" s="47">
        <v>0.45753472222222219</v>
      </c>
      <c r="J786">
        <v>17</v>
      </c>
      <c r="K786" t="s">
        <v>15</v>
      </c>
      <c r="N786" t="s">
        <v>12</v>
      </c>
      <c r="R786" s="46">
        <v>39860</v>
      </c>
      <c r="S786" s="47">
        <v>0.28248842592592593</v>
      </c>
      <c r="T786" t="s">
        <v>69</v>
      </c>
      <c r="V786" s="46">
        <v>39876</v>
      </c>
      <c r="W786" s="47">
        <v>0.61221064814814818</v>
      </c>
    </row>
    <row r="787" spans="8:23">
      <c r="H787" s="46">
        <v>39846</v>
      </c>
      <c r="I787" s="47">
        <v>0.7305787037037037</v>
      </c>
      <c r="J787">
        <v>19</v>
      </c>
      <c r="K787" t="s">
        <v>16</v>
      </c>
      <c r="N787" t="s">
        <v>12</v>
      </c>
      <c r="R787" s="46">
        <v>39860</v>
      </c>
      <c r="S787" s="47">
        <v>0.28349537037037037</v>
      </c>
      <c r="T787" t="s">
        <v>69</v>
      </c>
      <c r="V787" s="46">
        <v>39876</v>
      </c>
      <c r="W787" s="47">
        <v>0.65682870370370372</v>
      </c>
    </row>
    <row r="788" spans="8:23">
      <c r="H788" s="46">
        <v>39846</v>
      </c>
      <c r="I788" s="47">
        <v>0.7310416666666667</v>
      </c>
      <c r="J788">
        <v>18</v>
      </c>
      <c r="K788" t="s">
        <v>15</v>
      </c>
      <c r="N788" t="s">
        <v>12</v>
      </c>
      <c r="R788" s="46">
        <v>39860</v>
      </c>
      <c r="S788" s="47">
        <v>0.41539351851851852</v>
      </c>
      <c r="T788" t="s">
        <v>65</v>
      </c>
      <c r="V788" s="46">
        <v>39876</v>
      </c>
      <c r="W788" s="47">
        <v>0.69768518518518519</v>
      </c>
    </row>
    <row r="789" spans="8:23">
      <c r="H789" s="46">
        <v>39846</v>
      </c>
      <c r="I789" s="47">
        <v>0.7330092592592593</v>
      </c>
      <c r="J789">
        <v>26</v>
      </c>
      <c r="K789" t="s">
        <v>15</v>
      </c>
      <c r="N789" t="s">
        <v>12</v>
      </c>
      <c r="R789" s="46">
        <v>39861</v>
      </c>
      <c r="S789" s="47">
        <v>0.24775462962962966</v>
      </c>
      <c r="T789" t="s">
        <v>67</v>
      </c>
      <c r="V789" s="46">
        <v>39876</v>
      </c>
      <c r="W789" s="47">
        <v>0.70042824074074073</v>
      </c>
    </row>
    <row r="790" spans="8:23">
      <c r="H790" s="46">
        <v>39847</v>
      </c>
      <c r="I790" s="47">
        <v>2.3819444444444445E-2</v>
      </c>
      <c r="J790">
        <v>49</v>
      </c>
      <c r="K790" t="s">
        <v>16</v>
      </c>
      <c r="P790" t="s">
        <v>12</v>
      </c>
      <c r="R790" s="46">
        <v>39861</v>
      </c>
      <c r="S790" s="47">
        <v>0.24778935185185183</v>
      </c>
      <c r="T790" t="s">
        <v>66</v>
      </c>
      <c r="V790" s="46">
        <v>39876</v>
      </c>
      <c r="W790" s="47">
        <v>0.70776620370370369</v>
      </c>
    </row>
    <row r="791" spans="8:23">
      <c r="H791" s="46">
        <v>39847</v>
      </c>
      <c r="I791" s="47">
        <v>9.043981481481482E-2</v>
      </c>
      <c r="J791">
        <v>52</v>
      </c>
      <c r="K791" t="s">
        <v>16</v>
      </c>
      <c r="M791" t="s">
        <v>12</v>
      </c>
      <c r="R791" s="46">
        <v>39861</v>
      </c>
      <c r="S791" s="47">
        <v>0.25567129629629631</v>
      </c>
      <c r="T791" t="s">
        <v>65</v>
      </c>
      <c r="V791" s="46">
        <v>39876</v>
      </c>
      <c r="W791" s="47">
        <v>0.72114583333333337</v>
      </c>
    </row>
    <row r="792" spans="8:23">
      <c r="H792" s="46">
        <v>39847</v>
      </c>
      <c r="I792" s="47">
        <v>9.1458333333333322E-2</v>
      </c>
      <c r="J792">
        <v>37</v>
      </c>
      <c r="K792" t="s">
        <v>16</v>
      </c>
      <c r="N792" t="s">
        <v>12</v>
      </c>
      <c r="R792" s="46">
        <v>39861</v>
      </c>
      <c r="S792" s="47">
        <v>0.25571759259259258</v>
      </c>
      <c r="T792" t="s">
        <v>65</v>
      </c>
      <c r="V792" s="46">
        <v>39876</v>
      </c>
      <c r="W792" s="47">
        <v>0.73824074074074064</v>
      </c>
    </row>
    <row r="793" spans="8:23">
      <c r="H793" s="46">
        <v>39847</v>
      </c>
      <c r="I793" s="47">
        <v>0.19839120370370369</v>
      </c>
      <c r="J793">
        <v>62</v>
      </c>
      <c r="K793" t="s">
        <v>15</v>
      </c>
      <c r="N793" t="s">
        <v>12</v>
      </c>
      <c r="R793" s="46">
        <v>39861</v>
      </c>
      <c r="S793" s="47">
        <v>0.2557638888888889</v>
      </c>
      <c r="T793" t="s">
        <v>66</v>
      </c>
      <c r="V793" s="46">
        <v>39876</v>
      </c>
      <c r="W793" s="47">
        <v>0.73827546296296298</v>
      </c>
    </row>
    <row r="794" spans="8:23">
      <c r="H794" s="46">
        <v>39847</v>
      </c>
      <c r="I794" s="47">
        <v>0.26187500000000002</v>
      </c>
      <c r="J794">
        <v>53</v>
      </c>
      <c r="K794" t="s">
        <v>16</v>
      </c>
      <c r="N794" t="s">
        <v>12</v>
      </c>
      <c r="R794" s="46">
        <v>39861</v>
      </c>
      <c r="S794" s="47">
        <v>0.27763888888888888</v>
      </c>
      <c r="T794" t="s">
        <v>65</v>
      </c>
      <c r="V794" s="46">
        <v>39876</v>
      </c>
      <c r="W794" s="47">
        <v>0.73828703703703702</v>
      </c>
    </row>
    <row r="795" spans="8:23">
      <c r="H795" s="46">
        <v>39847</v>
      </c>
      <c r="I795" s="47">
        <v>0.26605324074074072</v>
      </c>
      <c r="J795">
        <v>13</v>
      </c>
      <c r="K795" t="s">
        <v>16</v>
      </c>
      <c r="N795" t="s">
        <v>12</v>
      </c>
      <c r="R795" s="46">
        <v>39861</v>
      </c>
      <c r="S795" s="47">
        <v>0.31739583333333332</v>
      </c>
      <c r="T795" t="s">
        <v>65</v>
      </c>
      <c r="V795" s="46">
        <v>39876</v>
      </c>
      <c r="W795" s="47">
        <v>0.73834490740740744</v>
      </c>
    </row>
    <row r="796" spans="8:23">
      <c r="H796" s="46">
        <v>39847</v>
      </c>
      <c r="I796" s="47">
        <v>0.26659722222222221</v>
      </c>
      <c r="J796">
        <v>130</v>
      </c>
      <c r="K796" t="s">
        <v>15</v>
      </c>
      <c r="N796" t="s">
        <v>12</v>
      </c>
      <c r="R796" s="46">
        <v>39861</v>
      </c>
      <c r="S796" s="47">
        <v>0.53332175925925929</v>
      </c>
      <c r="T796" t="s">
        <v>65</v>
      </c>
      <c r="V796" s="46">
        <v>39876</v>
      </c>
      <c r="W796" s="47">
        <v>0.7383912037037037</v>
      </c>
    </row>
    <row r="797" spans="8:23">
      <c r="H797" s="46">
        <v>39847</v>
      </c>
      <c r="I797" s="47">
        <v>0.27121527777777776</v>
      </c>
      <c r="J797">
        <v>8</v>
      </c>
      <c r="K797" t="s">
        <v>16</v>
      </c>
      <c r="N797" t="s">
        <v>12</v>
      </c>
      <c r="R797" s="46">
        <v>39861</v>
      </c>
      <c r="S797" s="47">
        <v>0.7515856481481481</v>
      </c>
      <c r="T797" t="s">
        <v>65</v>
      </c>
      <c r="V797" s="46">
        <v>39876</v>
      </c>
      <c r="W797" s="47">
        <v>0.73846064814814805</v>
      </c>
    </row>
    <row r="798" spans="8:23">
      <c r="H798" s="46">
        <v>39847</v>
      </c>
      <c r="I798" s="47">
        <v>0.27175925925925926</v>
      </c>
      <c r="J798">
        <v>12</v>
      </c>
      <c r="K798" t="s">
        <v>16</v>
      </c>
      <c r="N798" t="s">
        <v>12</v>
      </c>
      <c r="R798" s="46">
        <v>39862</v>
      </c>
      <c r="S798" s="47">
        <v>0.24246527777777779</v>
      </c>
      <c r="T798" t="s">
        <v>65</v>
      </c>
      <c r="V798" s="46">
        <v>39877</v>
      </c>
      <c r="W798" s="47">
        <v>0.18399305555555556</v>
      </c>
    </row>
    <row r="799" spans="8:23">
      <c r="H799" s="46">
        <v>39847</v>
      </c>
      <c r="I799" s="47">
        <v>0.27256944444444448</v>
      </c>
      <c r="J799">
        <v>52</v>
      </c>
      <c r="K799" t="s">
        <v>16</v>
      </c>
      <c r="N799" t="s">
        <v>12</v>
      </c>
      <c r="R799" s="46">
        <v>39862</v>
      </c>
      <c r="S799" s="47">
        <v>0.61689814814814814</v>
      </c>
      <c r="T799" t="s">
        <v>65</v>
      </c>
      <c r="V799" s="46">
        <v>39877</v>
      </c>
      <c r="W799" s="47">
        <v>0.49945601851851856</v>
      </c>
    </row>
    <row r="800" spans="8:23">
      <c r="H800" s="46">
        <v>39847</v>
      </c>
      <c r="I800" s="47">
        <v>0.2764699074074074</v>
      </c>
      <c r="J800">
        <v>174</v>
      </c>
      <c r="K800" t="s">
        <v>15</v>
      </c>
      <c r="N800" t="s">
        <v>12</v>
      </c>
      <c r="R800" s="46">
        <v>39863</v>
      </c>
      <c r="S800" s="47">
        <v>0.26799768518518519</v>
      </c>
      <c r="T800" t="s">
        <v>65</v>
      </c>
      <c r="V800" s="46">
        <v>39877</v>
      </c>
      <c r="W800" s="47">
        <v>0.72006944444444443</v>
      </c>
    </row>
    <row r="801" spans="8:23">
      <c r="H801" s="46">
        <v>39847</v>
      </c>
      <c r="I801" s="47">
        <v>0.28418981481481481</v>
      </c>
      <c r="J801">
        <v>889</v>
      </c>
      <c r="K801" t="s">
        <v>15</v>
      </c>
      <c r="N801" t="s">
        <v>12</v>
      </c>
      <c r="R801" s="46">
        <v>39863</v>
      </c>
      <c r="S801" s="47">
        <v>0.31143518518518515</v>
      </c>
      <c r="T801" t="s">
        <v>67</v>
      </c>
      <c r="V801" s="46">
        <v>39877</v>
      </c>
      <c r="W801" s="47">
        <v>0.77432870370370377</v>
      </c>
    </row>
    <row r="802" spans="8:23">
      <c r="H802" s="46">
        <v>39847</v>
      </c>
      <c r="I802" s="47">
        <v>0.4632060185185185</v>
      </c>
      <c r="J802">
        <v>11</v>
      </c>
      <c r="K802" t="s">
        <v>16</v>
      </c>
      <c r="N802" t="s">
        <v>12</v>
      </c>
      <c r="R802" s="46">
        <v>39863</v>
      </c>
      <c r="S802" s="47">
        <v>0.34888888888888886</v>
      </c>
      <c r="T802" t="s">
        <v>67</v>
      </c>
      <c r="V802" s="46">
        <v>39877</v>
      </c>
      <c r="W802" s="47">
        <v>0.82572916666666663</v>
      </c>
    </row>
    <row r="803" spans="8:23">
      <c r="H803" s="46">
        <v>39847</v>
      </c>
      <c r="I803" s="47">
        <v>0.46424768518518517</v>
      </c>
      <c r="J803">
        <v>41</v>
      </c>
      <c r="K803" t="s">
        <v>16</v>
      </c>
      <c r="N803" t="s">
        <v>12</v>
      </c>
      <c r="R803" s="46">
        <v>39863</v>
      </c>
      <c r="S803" s="47">
        <v>0.57517361111111109</v>
      </c>
      <c r="T803" t="s">
        <v>67</v>
      </c>
      <c r="V803" s="46">
        <v>39877</v>
      </c>
      <c r="W803" s="47">
        <v>0.82592592592592595</v>
      </c>
    </row>
    <row r="804" spans="8:23">
      <c r="H804" s="46">
        <v>39847</v>
      </c>
      <c r="I804" s="47">
        <v>0.54731481481481481</v>
      </c>
      <c r="J804">
        <v>23</v>
      </c>
      <c r="K804" t="s">
        <v>16</v>
      </c>
      <c r="N804" t="s">
        <v>12</v>
      </c>
      <c r="R804" s="46">
        <v>39863</v>
      </c>
      <c r="S804" s="47">
        <v>0.73114583333333327</v>
      </c>
      <c r="T804" t="s">
        <v>65</v>
      </c>
      <c r="V804" s="46">
        <v>39877</v>
      </c>
      <c r="W804" s="47">
        <v>0.86809027777777781</v>
      </c>
    </row>
    <row r="805" spans="8:23">
      <c r="H805" s="46">
        <v>39847</v>
      </c>
      <c r="I805" s="47">
        <v>0.54791666666666672</v>
      </c>
      <c r="J805">
        <v>9</v>
      </c>
      <c r="K805" t="s">
        <v>16</v>
      </c>
      <c r="N805" t="s">
        <v>12</v>
      </c>
      <c r="R805" s="46">
        <v>39864</v>
      </c>
      <c r="S805" s="47">
        <v>0.16506944444444446</v>
      </c>
      <c r="T805" t="s">
        <v>65</v>
      </c>
      <c r="V805" s="46">
        <v>39878</v>
      </c>
      <c r="W805" s="47">
        <v>0.22680555555555557</v>
      </c>
    </row>
    <row r="806" spans="8:23">
      <c r="H806" s="46">
        <v>39847</v>
      </c>
      <c r="I806" s="47">
        <v>0.60390046296296296</v>
      </c>
      <c r="J806">
        <v>24</v>
      </c>
      <c r="K806" t="s">
        <v>16</v>
      </c>
      <c r="N806" t="s">
        <v>12</v>
      </c>
      <c r="R806" s="46">
        <v>39864</v>
      </c>
      <c r="S806" s="47">
        <v>0.27557870370370369</v>
      </c>
      <c r="T806" t="s">
        <v>65</v>
      </c>
      <c r="V806" s="46">
        <v>39878</v>
      </c>
      <c r="W806" s="47">
        <v>0.2278935185185185</v>
      </c>
    </row>
    <row r="807" spans="8:23">
      <c r="H807" s="46">
        <v>39847</v>
      </c>
      <c r="I807" s="47">
        <v>0.62945601851851851</v>
      </c>
      <c r="J807">
        <v>19</v>
      </c>
      <c r="K807" t="s">
        <v>16</v>
      </c>
      <c r="N807" t="s">
        <v>12</v>
      </c>
      <c r="R807" s="46">
        <v>39864</v>
      </c>
      <c r="S807" s="47">
        <v>0.79212962962962974</v>
      </c>
      <c r="T807" t="s">
        <v>65</v>
      </c>
      <c r="V807" s="46">
        <v>39878</v>
      </c>
      <c r="W807" s="47">
        <v>0.34111111111111114</v>
      </c>
    </row>
    <row r="808" spans="8:23">
      <c r="H808" s="46">
        <v>39847</v>
      </c>
      <c r="I808" s="47">
        <v>0.62987268518518513</v>
      </c>
      <c r="J808">
        <v>22</v>
      </c>
      <c r="K808" t="s">
        <v>16</v>
      </c>
      <c r="N808" t="s">
        <v>12</v>
      </c>
      <c r="R808" s="46">
        <v>39865</v>
      </c>
      <c r="S808" s="47">
        <v>0.43900462962962966</v>
      </c>
      <c r="T808" t="s">
        <v>73</v>
      </c>
      <c r="V808" s="46">
        <v>39878</v>
      </c>
      <c r="W808" s="47">
        <v>0.65645833333333337</v>
      </c>
    </row>
    <row r="809" spans="8:23">
      <c r="H809" s="46">
        <v>39847</v>
      </c>
      <c r="I809" s="47">
        <v>0.63056712962962969</v>
      </c>
      <c r="J809">
        <v>101</v>
      </c>
      <c r="K809" t="s">
        <v>15</v>
      </c>
      <c r="N809" t="s">
        <v>12</v>
      </c>
      <c r="R809" s="46">
        <v>39865</v>
      </c>
      <c r="S809" s="47">
        <v>0.4390162037037037</v>
      </c>
      <c r="T809" t="s">
        <v>73</v>
      </c>
      <c r="V809" s="46">
        <v>39878</v>
      </c>
      <c r="W809" s="47">
        <v>0.69038194444444445</v>
      </c>
    </row>
    <row r="810" spans="8:23">
      <c r="H810" s="46">
        <v>39848</v>
      </c>
      <c r="I810" s="47">
        <v>9.3680555555555559E-2</v>
      </c>
      <c r="J810">
        <v>10</v>
      </c>
      <c r="K810" t="s">
        <v>16</v>
      </c>
      <c r="N810" t="s">
        <v>12</v>
      </c>
      <c r="R810" s="46">
        <v>39865</v>
      </c>
      <c r="S810" s="47">
        <v>0.47259259259259262</v>
      </c>
      <c r="T810" t="s">
        <v>67</v>
      </c>
      <c r="V810" s="46">
        <v>39878</v>
      </c>
      <c r="W810" s="47">
        <v>0.69672453703703707</v>
      </c>
    </row>
    <row r="811" spans="8:23">
      <c r="H811" s="46">
        <v>39848</v>
      </c>
      <c r="I811" s="47">
        <v>9.4166666666666662E-2</v>
      </c>
      <c r="J811">
        <v>49</v>
      </c>
      <c r="K811" t="s">
        <v>16</v>
      </c>
      <c r="N811" t="s">
        <v>12</v>
      </c>
      <c r="R811" s="46">
        <v>39865</v>
      </c>
      <c r="S811" s="47">
        <v>0.57682870370370376</v>
      </c>
      <c r="T811" t="s">
        <v>67</v>
      </c>
      <c r="V811" s="46">
        <v>39878</v>
      </c>
      <c r="W811" s="47">
        <v>0.69703703703703701</v>
      </c>
    </row>
    <row r="812" spans="8:23">
      <c r="H812" s="46">
        <v>39848</v>
      </c>
      <c r="I812" s="47">
        <v>0.18730324074074076</v>
      </c>
      <c r="J812">
        <v>11</v>
      </c>
      <c r="K812" t="s">
        <v>16</v>
      </c>
      <c r="N812" t="s">
        <v>12</v>
      </c>
      <c r="R812" s="46">
        <v>39866</v>
      </c>
      <c r="S812" s="47">
        <v>0.57276620370370368</v>
      </c>
      <c r="T812" t="s">
        <v>73</v>
      </c>
      <c r="V812" s="46">
        <v>39878</v>
      </c>
      <c r="W812" s="47">
        <v>0.69969907407407417</v>
      </c>
    </row>
    <row r="813" spans="8:23">
      <c r="H813" s="46">
        <v>39848</v>
      </c>
      <c r="I813" s="47">
        <v>0.18767361111111111</v>
      </c>
      <c r="J813">
        <v>73</v>
      </c>
      <c r="K813" t="s">
        <v>15</v>
      </c>
      <c r="N813" t="s">
        <v>12</v>
      </c>
      <c r="R813" s="46">
        <v>39866</v>
      </c>
      <c r="S813" s="47">
        <v>0.57277777777777772</v>
      </c>
      <c r="T813" t="s">
        <v>73</v>
      </c>
      <c r="V813" s="46">
        <v>39878</v>
      </c>
      <c r="W813" s="47">
        <v>0.7192708333333333</v>
      </c>
    </row>
    <row r="814" spans="8:23">
      <c r="H814" s="46">
        <v>39848</v>
      </c>
      <c r="I814" s="47">
        <v>0.20409722222222224</v>
      </c>
      <c r="J814">
        <v>10</v>
      </c>
      <c r="K814" t="s">
        <v>16</v>
      </c>
      <c r="N814" t="s">
        <v>12</v>
      </c>
      <c r="R814" s="46">
        <v>39866</v>
      </c>
      <c r="S814" s="47">
        <v>0.57296296296296301</v>
      </c>
      <c r="T814" t="s">
        <v>73</v>
      </c>
      <c r="V814" s="46">
        <v>39878</v>
      </c>
      <c r="W814" s="47">
        <v>0.71965277777777781</v>
      </c>
    </row>
    <row r="815" spans="8:23">
      <c r="H815" s="46">
        <v>39848</v>
      </c>
      <c r="I815" s="47">
        <v>0.20482638888888891</v>
      </c>
      <c r="J815">
        <v>38</v>
      </c>
      <c r="K815" t="s">
        <v>16</v>
      </c>
      <c r="N815" t="s">
        <v>12</v>
      </c>
      <c r="R815" s="46">
        <v>39866</v>
      </c>
      <c r="S815" s="47">
        <v>0.57297453703703705</v>
      </c>
      <c r="T815" t="s">
        <v>73</v>
      </c>
      <c r="V815" s="46">
        <v>39878</v>
      </c>
      <c r="W815" s="47">
        <v>0.72021990740740749</v>
      </c>
    </row>
    <row r="816" spans="8:23">
      <c r="H816" s="46">
        <v>39848</v>
      </c>
      <c r="I816" s="47">
        <v>0.27976851851851853</v>
      </c>
      <c r="J816">
        <v>10</v>
      </c>
      <c r="K816" t="s">
        <v>16</v>
      </c>
      <c r="N816" t="s">
        <v>12</v>
      </c>
      <c r="R816" s="46">
        <v>39866</v>
      </c>
      <c r="S816" s="47">
        <v>0.47228009259259257</v>
      </c>
      <c r="T816" t="s">
        <v>73</v>
      </c>
      <c r="V816" s="46">
        <v>39878</v>
      </c>
      <c r="W816" s="47">
        <v>0.76215277777777779</v>
      </c>
    </row>
    <row r="817" spans="8:23">
      <c r="H817" s="46">
        <v>39848</v>
      </c>
      <c r="I817" s="47">
        <v>0.31121527777777774</v>
      </c>
      <c r="J817">
        <v>27</v>
      </c>
      <c r="K817" t="s">
        <v>16</v>
      </c>
      <c r="N817" t="s">
        <v>12</v>
      </c>
      <c r="R817" s="46">
        <v>39866</v>
      </c>
      <c r="S817" s="47">
        <v>0.47229166666666672</v>
      </c>
      <c r="T817" t="s">
        <v>73</v>
      </c>
      <c r="V817" s="46">
        <v>39878</v>
      </c>
      <c r="W817" s="47">
        <v>0.76442129629629629</v>
      </c>
    </row>
    <row r="818" spans="8:23">
      <c r="H818" s="46">
        <v>39848</v>
      </c>
      <c r="I818" s="47">
        <v>0.54547453703703697</v>
      </c>
      <c r="J818">
        <v>27</v>
      </c>
      <c r="K818" t="s">
        <v>16</v>
      </c>
      <c r="N818" t="s">
        <v>12</v>
      </c>
      <c r="R818" s="46">
        <v>39866</v>
      </c>
      <c r="S818" s="47">
        <v>0.4980324074074074</v>
      </c>
      <c r="T818" t="s">
        <v>65</v>
      </c>
      <c r="V818" s="46">
        <v>39878</v>
      </c>
      <c r="W818" s="47">
        <v>0.84959490740740751</v>
      </c>
    </row>
    <row r="819" spans="8:23">
      <c r="H819" s="46">
        <v>39848</v>
      </c>
      <c r="I819" s="47">
        <v>0.54600694444444442</v>
      </c>
      <c r="J819">
        <v>20</v>
      </c>
      <c r="K819" t="s">
        <v>16</v>
      </c>
      <c r="N819" t="s">
        <v>12</v>
      </c>
      <c r="R819" s="46">
        <v>39867</v>
      </c>
      <c r="S819" s="47">
        <v>0.40094907407407404</v>
      </c>
      <c r="T819" t="s">
        <v>65</v>
      </c>
      <c r="V819" s="46">
        <v>39879</v>
      </c>
      <c r="W819" s="47">
        <v>0.41197916666666662</v>
      </c>
    </row>
    <row r="820" spans="8:23">
      <c r="H820" s="46">
        <v>39848</v>
      </c>
      <c r="I820" s="47">
        <v>0.54644675925925923</v>
      </c>
      <c r="J820" t="s">
        <v>14</v>
      </c>
      <c r="K820" t="s">
        <v>14</v>
      </c>
      <c r="M820" t="s">
        <v>12</v>
      </c>
      <c r="R820" s="46">
        <v>39867</v>
      </c>
      <c r="S820" s="47">
        <v>0.44333333333333336</v>
      </c>
      <c r="T820" t="s">
        <v>73</v>
      </c>
      <c r="V820" s="46">
        <v>39879</v>
      </c>
      <c r="W820" s="47">
        <v>0.6896064814814814</v>
      </c>
    </row>
    <row r="821" spans="8:23">
      <c r="H821" s="46">
        <v>39848</v>
      </c>
      <c r="I821" s="47">
        <v>0.54840277777777779</v>
      </c>
      <c r="J821">
        <v>26</v>
      </c>
      <c r="K821" t="s">
        <v>16</v>
      </c>
      <c r="N821" t="s">
        <v>12</v>
      </c>
      <c r="R821" s="46">
        <v>39867</v>
      </c>
      <c r="S821" s="47">
        <v>0.4433449074074074</v>
      </c>
      <c r="T821" t="s">
        <v>73</v>
      </c>
      <c r="V821" s="46">
        <v>39879</v>
      </c>
      <c r="W821" s="47">
        <v>0.70313657407407415</v>
      </c>
    </row>
    <row r="822" spans="8:23">
      <c r="H822" s="46">
        <v>39848</v>
      </c>
      <c r="I822" s="47">
        <v>0.88145833333333334</v>
      </c>
      <c r="J822">
        <v>18</v>
      </c>
      <c r="K822" t="s">
        <v>16</v>
      </c>
      <c r="N822" t="s">
        <v>12</v>
      </c>
      <c r="R822" s="46">
        <v>39867</v>
      </c>
      <c r="S822" s="47">
        <v>0.46262731481481478</v>
      </c>
      <c r="T822" t="s">
        <v>67</v>
      </c>
      <c r="V822" s="46">
        <v>39879</v>
      </c>
      <c r="W822" s="47">
        <v>0.72717592592592595</v>
      </c>
    </row>
    <row r="823" spans="8:23">
      <c r="H823" s="46">
        <v>39848</v>
      </c>
      <c r="I823" s="47">
        <v>0.88190972222222219</v>
      </c>
      <c r="J823">
        <v>22</v>
      </c>
      <c r="K823" t="s">
        <v>16</v>
      </c>
      <c r="N823" t="s">
        <v>12</v>
      </c>
      <c r="R823" s="46">
        <v>39867</v>
      </c>
      <c r="S823" s="47">
        <v>0.73879629629629628</v>
      </c>
      <c r="T823" t="s">
        <v>73</v>
      </c>
      <c r="V823" s="46">
        <v>39879</v>
      </c>
      <c r="W823" s="47">
        <v>0.76570601851851849</v>
      </c>
    </row>
    <row r="824" spans="8:23">
      <c r="H824" s="46">
        <v>39848</v>
      </c>
      <c r="I824" s="47">
        <v>0.88362268518518527</v>
      </c>
      <c r="J824">
        <v>29</v>
      </c>
      <c r="K824" t="s">
        <v>16</v>
      </c>
      <c r="N824" t="s">
        <v>12</v>
      </c>
      <c r="R824" s="46">
        <v>39867</v>
      </c>
      <c r="S824" s="47">
        <v>0.73880787037037043</v>
      </c>
      <c r="T824" t="s">
        <v>73</v>
      </c>
      <c r="V824" s="46">
        <v>39879</v>
      </c>
      <c r="W824" s="47">
        <v>0.77706018518518516</v>
      </c>
    </row>
    <row r="825" spans="8:23">
      <c r="H825" s="46">
        <v>39848</v>
      </c>
      <c r="I825" s="47">
        <v>0.88425925925925919</v>
      </c>
      <c r="J825">
        <v>19</v>
      </c>
      <c r="K825" t="s">
        <v>16</v>
      </c>
      <c r="N825" t="s">
        <v>12</v>
      </c>
      <c r="R825" s="46">
        <v>39867</v>
      </c>
      <c r="S825" s="47">
        <v>0.73991898148148139</v>
      </c>
      <c r="T825" t="s">
        <v>73</v>
      </c>
      <c r="V825" s="46">
        <v>39879</v>
      </c>
      <c r="W825" s="47">
        <v>0.85751157407407408</v>
      </c>
    </row>
    <row r="826" spans="8:23">
      <c r="H826" s="46">
        <v>39848</v>
      </c>
      <c r="I826" s="47">
        <v>0.89237268518518509</v>
      </c>
      <c r="J826">
        <v>10</v>
      </c>
      <c r="K826" t="s">
        <v>16</v>
      </c>
      <c r="N826" t="s">
        <v>12</v>
      </c>
      <c r="R826" s="46">
        <v>39867</v>
      </c>
      <c r="S826" s="47">
        <v>0.73993055555555554</v>
      </c>
      <c r="T826" t="s">
        <v>73</v>
      </c>
      <c r="V826" s="46">
        <v>39879</v>
      </c>
      <c r="W826" s="47">
        <v>0.86325231481481479</v>
      </c>
    </row>
    <row r="827" spans="8:23">
      <c r="H827" s="46">
        <v>39848</v>
      </c>
      <c r="I827" s="47">
        <v>0.89274305555555555</v>
      </c>
      <c r="J827">
        <v>68</v>
      </c>
      <c r="K827" t="s">
        <v>15</v>
      </c>
      <c r="M827" t="s">
        <v>12</v>
      </c>
      <c r="R827" s="46">
        <v>39867</v>
      </c>
      <c r="S827" s="47">
        <v>0.74002314814814818</v>
      </c>
      <c r="T827" t="s">
        <v>73</v>
      </c>
      <c r="V827" s="46">
        <v>39879</v>
      </c>
      <c r="W827" s="47">
        <v>0.92410879629629628</v>
      </c>
    </row>
    <row r="828" spans="8:23">
      <c r="H828" s="46">
        <v>39848</v>
      </c>
      <c r="I828" s="47">
        <v>0.9115509259259259</v>
      </c>
      <c r="J828">
        <v>24</v>
      </c>
      <c r="K828" t="s">
        <v>15</v>
      </c>
      <c r="N828" t="s">
        <v>12</v>
      </c>
      <c r="R828" s="46">
        <v>39867</v>
      </c>
      <c r="S828" s="47">
        <v>0.74003472222222222</v>
      </c>
      <c r="T828" t="s">
        <v>73</v>
      </c>
      <c r="V828" s="46">
        <v>39879</v>
      </c>
      <c r="W828" s="47">
        <v>0.92479166666666668</v>
      </c>
    </row>
    <row r="829" spans="8:23">
      <c r="H829" s="46">
        <v>39848</v>
      </c>
      <c r="I829" s="47">
        <v>0.91628472222222224</v>
      </c>
      <c r="J829">
        <v>15</v>
      </c>
      <c r="K829" t="s">
        <v>16</v>
      </c>
      <c r="N829" t="s">
        <v>12</v>
      </c>
      <c r="R829" s="46">
        <v>39867</v>
      </c>
      <c r="S829" s="47">
        <v>0.74108796296296298</v>
      </c>
      <c r="T829" t="s">
        <v>73</v>
      </c>
      <c r="V829" s="46">
        <v>39879</v>
      </c>
      <c r="W829" s="47">
        <v>0.93402777777777779</v>
      </c>
    </row>
    <row r="830" spans="8:23">
      <c r="H830" s="46">
        <v>39848</v>
      </c>
      <c r="I830" s="47">
        <v>0.91675925925925927</v>
      </c>
      <c r="J830">
        <v>51</v>
      </c>
      <c r="K830" t="s">
        <v>15</v>
      </c>
      <c r="N830" t="s">
        <v>12</v>
      </c>
      <c r="R830" s="46">
        <v>39867</v>
      </c>
      <c r="S830" s="47">
        <v>0.74109953703703713</v>
      </c>
      <c r="T830" t="s">
        <v>73</v>
      </c>
      <c r="V830" s="46">
        <v>39879</v>
      </c>
      <c r="W830" s="47">
        <v>0.94369212962962967</v>
      </c>
    </row>
    <row r="831" spans="8:23">
      <c r="H831" s="46">
        <v>39849</v>
      </c>
      <c r="I831" s="47">
        <v>8.4027777777777781E-3</v>
      </c>
      <c r="J831">
        <v>21</v>
      </c>
      <c r="K831" t="s">
        <v>16</v>
      </c>
      <c r="P831" t="s">
        <v>12</v>
      </c>
      <c r="R831" s="46">
        <v>39867</v>
      </c>
      <c r="S831" s="47">
        <v>0.7427893518518518</v>
      </c>
      <c r="T831" t="s">
        <v>73</v>
      </c>
      <c r="V831" s="46">
        <v>39880</v>
      </c>
      <c r="W831" s="47">
        <v>0.28346064814814814</v>
      </c>
    </row>
    <row r="832" spans="8:23">
      <c r="H832" s="46">
        <v>39849</v>
      </c>
      <c r="I832" s="47">
        <v>1.1655092592592594E-2</v>
      </c>
      <c r="J832">
        <v>21</v>
      </c>
      <c r="K832" t="s">
        <v>16</v>
      </c>
      <c r="N832" t="s">
        <v>12</v>
      </c>
      <c r="R832" s="46">
        <v>39867</v>
      </c>
      <c r="S832" s="47">
        <v>0.74280092592592595</v>
      </c>
      <c r="T832" t="s">
        <v>73</v>
      </c>
      <c r="V832" s="46">
        <v>39880</v>
      </c>
      <c r="W832" s="47">
        <v>0.37525462962962958</v>
      </c>
    </row>
    <row r="833" spans="8:23">
      <c r="H833" s="46">
        <v>39849</v>
      </c>
      <c r="I833" s="47">
        <v>1.2361111111111113E-2</v>
      </c>
      <c r="J833">
        <v>12</v>
      </c>
      <c r="K833" t="s">
        <v>16</v>
      </c>
      <c r="N833" t="s">
        <v>12</v>
      </c>
      <c r="R833" s="46">
        <v>39867</v>
      </c>
      <c r="S833" s="47">
        <v>0.74353009259259262</v>
      </c>
      <c r="T833" t="s">
        <v>73</v>
      </c>
      <c r="V833" s="46">
        <v>39880</v>
      </c>
      <c r="W833" s="47">
        <v>0.45236111111111116</v>
      </c>
    </row>
    <row r="834" spans="8:23">
      <c r="H834" s="46">
        <v>39849</v>
      </c>
      <c r="I834" s="47">
        <v>1.2824074074074073E-2</v>
      </c>
      <c r="J834">
        <v>50</v>
      </c>
      <c r="K834" t="s">
        <v>16</v>
      </c>
      <c r="N834" t="s">
        <v>12</v>
      </c>
      <c r="R834" s="46">
        <v>39867</v>
      </c>
      <c r="S834" s="47">
        <v>0.74354166666666666</v>
      </c>
      <c r="T834" t="s">
        <v>73</v>
      </c>
      <c r="V834" s="46">
        <v>39880</v>
      </c>
      <c r="W834" s="47">
        <v>0.45872685185185186</v>
      </c>
    </row>
    <row r="835" spans="8:23">
      <c r="H835" s="46">
        <v>39849</v>
      </c>
      <c r="I835" s="47">
        <v>9.3877314814814816E-2</v>
      </c>
      <c r="J835">
        <v>93</v>
      </c>
      <c r="K835" t="s">
        <v>15</v>
      </c>
      <c r="P835" t="s">
        <v>12</v>
      </c>
      <c r="R835" s="46">
        <v>39867</v>
      </c>
      <c r="S835" s="47">
        <v>0.74656250000000002</v>
      </c>
      <c r="T835" t="s">
        <v>73</v>
      </c>
      <c r="V835" s="46">
        <v>39880</v>
      </c>
      <c r="W835" s="47">
        <v>0.47114583333333332</v>
      </c>
    </row>
    <row r="836" spans="8:23">
      <c r="H836" s="46">
        <v>39849</v>
      </c>
      <c r="I836" s="47">
        <v>0.11681712962962963</v>
      </c>
      <c r="J836">
        <v>125</v>
      </c>
      <c r="K836" t="s">
        <v>15</v>
      </c>
      <c r="N836" t="s">
        <v>12</v>
      </c>
      <c r="R836" s="46">
        <v>39867</v>
      </c>
      <c r="S836" s="47">
        <v>0.7465856481481481</v>
      </c>
      <c r="T836" t="s">
        <v>73</v>
      </c>
      <c r="V836" s="46">
        <v>39880</v>
      </c>
      <c r="W836" s="47">
        <v>0.50886574074074076</v>
      </c>
    </row>
    <row r="837" spans="8:23">
      <c r="H837" s="46">
        <v>39849</v>
      </c>
      <c r="I837" s="47">
        <v>0.23349537037037038</v>
      </c>
      <c r="J837">
        <v>83</v>
      </c>
      <c r="K837" t="s">
        <v>15</v>
      </c>
      <c r="N837" t="s">
        <v>12</v>
      </c>
      <c r="R837" s="46">
        <v>39867</v>
      </c>
      <c r="S837" s="47">
        <v>0.74751157407407398</v>
      </c>
      <c r="T837" t="s">
        <v>73</v>
      </c>
      <c r="V837" s="46">
        <v>39880</v>
      </c>
      <c r="W837" s="47">
        <v>0.51427083333333334</v>
      </c>
    </row>
    <row r="838" spans="8:23">
      <c r="H838" s="46">
        <v>39849</v>
      </c>
      <c r="I838" s="47">
        <v>0.30097222222222225</v>
      </c>
      <c r="J838">
        <v>63</v>
      </c>
      <c r="K838" t="s">
        <v>16</v>
      </c>
      <c r="N838" t="s">
        <v>12</v>
      </c>
      <c r="R838" s="46">
        <v>39867</v>
      </c>
      <c r="S838" s="47">
        <v>0.74752314814814813</v>
      </c>
      <c r="T838" t="s">
        <v>73</v>
      </c>
      <c r="V838" s="46">
        <v>39880</v>
      </c>
      <c r="W838" s="47">
        <v>0.55190972222222223</v>
      </c>
    </row>
    <row r="839" spans="8:23">
      <c r="H839" s="46">
        <v>39849</v>
      </c>
      <c r="I839" s="47">
        <v>0.31450231481481478</v>
      </c>
      <c r="J839">
        <v>24</v>
      </c>
      <c r="K839" t="s">
        <v>16</v>
      </c>
      <c r="N839" t="s">
        <v>12</v>
      </c>
      <c r="R839" s="46">
        <v>39867</v>
      </c>
      <c r="S839" s="47">
        <v>0.78871527777777783</v>
      </c>
      <c r="T839" t="s">
        <v>65</v>
      </c>
      <c r="V839" s="46">
        <v>39880</v>
      </c>
      <c r="W839" s="47">
        <v>0.59501157407407412</v>
      </c>
    </row>
    <row r="840" spans="8:23">
      <c r="H840" s="46">
        <v>39849</v>
      </c>
      <c r="I840" s="47">
        <v>0.45015046296296296</v>
      </c>
      <c r="J840">
        <v>21</v>
      </c>
      <c r="K840" t="s">
        <v>16</v>
      </c>
      <c r="N840" t="s">
        <v>12</v>
      </c>
      <c r="R840" s="46">
        <v>39868</v>
      </c>
      <c r="S840" s="47">
        <v>0.54827546296296303</v>
      </c>
      <c r="T840" t="s">
        <v>67</v>
      </c>
      <c r="V840" s="46">
        <v>39880</v>
      </c>
      <c r="W840" s="47">
        <v>0.60043981481481479</v>
      </c>
    </row>
    <row r="841" spans="8:23">
      <c r="H841" s="46">
        <v>39850</v>
      </c>
      <c r="I841" s="47">
        <v>0.12194444444444445</v>
      </c>
      <c r="J841">
        <v>26</v>
      </c>
      <c r="K841" t="s">
        <v>16</v>
      </c>
      <c r="N841" t="s">
        <v>12</v>
      </c>
      <c r="R841" s="46">
        <v>39869</v>
      </c>
      <c r="S841" s="47">
        <v>0.40290509259259261</v>
      </c>
      <c r="T841" t="s">
        <v>73</v>
      </c>
      <c r="V841" s="46">
        <v>39880</v>
      </c>
      <c r="W841" s="47">
        <v>0.62668981481481478</v>
      </c>
    </row>
    <row r="842" spans="8:23">
      <c r="H842" s="46">
        <v>39850</v>
      </c>
      <c r="I842" s="47">
        <v>0.12253472222222223</v>
      </c>
      <c r="J842">
        <v>42</v>
      </c>
      <c r="K842" t="s">
        <v>15</v>
      </c>
      <c r="N842" t="s">
        <v>12</v>
      </c>
      <c r="R842" s="46">
        <v>39869</v>
      </c>
      <c r="S842" s="47">
        <v>0.4029282407407408</v>
      </c>
      <c r="T842" t="s">
        <v>73</v>
      </c>
      <c r="V842" s="46">
        <v>39880</v>
      </c>
      <c r="W842" s="47">
        <v>0.75968750000000007</v>
      </c>
    </row>
    <row r="843" spans="8:23">
      <c r="H843" s="46">
        <v>39850</v>
      </c>
      <c r="I843" s="47">
        <v>0.44164351851851852</v>
      </c>
      <c r="J843">
        <v>13</v>
      </c>
      <c r="K843" t="s">
        <v>16</v>
      </c>
      <c r="N843" t="s">
        <v>12</v>
      </c>
      <c r="R843" s="46">
        <v>39869</v>
      </c>
      <c r="S843" s="47">
        <v>0.4213425925925926</v>
      </c>
      <c r="T843" t="s">
        <v>73</v>
      </c>
      <c r="V843" s="46">
        <v>39880</v>
      </c>
      <c r="W843" s="47">
        <v>0.76374999999999993</v>
      </c>
    </row>
    <row r="844" spans="8:23">
      <c r="H844" s="46">
        <v>39850</v>
      </c>
      <c r="I844" s="47">
        <v>0.44207175925925929</v>
      </c>
      <c r="J844">
        <v>46</v>
      </c>
      <c r="K844" t="s">
        <v>15</v>
      </c>
      <c r="N844" t="s">
        <v>12</v>
      </c>
      <c r="R844" s="46">
        <v>39869</v>
      </c>
      <c r="S844" s="47">
        <v>0.4213425925925926</v>
      </c>
      <c r="T844" t="s">
        <v>73</v>
      </c>
      <c r="V844" s="46">
        <v>39880</v>
      </c>
      <c r="W844" s="47">
        <v>0.93003472222222217</v>
      </c>
    </row>
    <row r="845" spans="8:23">
      <c r="H845" s="46">
        <v>39850</v>
      </c>
      <c r="I845" s="47">
        <v>0.44292824074074072</v>
      </c>
      <c r="J845">
        <v>19</v>
      </c>
      <c r="K845" t="s">
        <v>16</v>
      </c>
      <c r="N845" t="s">
        <v>12</v>
      </c>
      <c r="R845" s="46">
        <v>39869</v>
      </c>
      <c r="S845" s="47">
        <v>0.42170138888888892</v>
      </c>
      <c r="T845" t="s">
        <v>73</v>
      </c>
      <c r="V845" s="46">
        <v>39880</v>
      </c>
      <c r="W845" s="47">
        <v>0.94638888888888895</v>
      </c>
    </row>
    <row r="846" spans="8:23">
      <c r="H846" s="46">
        <v>39850</v>
      </c>
      <c r="I846" s="47">
        <v>0.44359953703703708</v>
      </c>
      <c r="J846">
        <v>20</v>
      </c>
      <c r="K846" t="s">
        <v>16</v>
      </c>
      <c r="N846" t="s">
        <v>12</v>
      </c>
      <c r="R846" s="46">
        <v>39869</v>
      </c>
      <c r="S846" s="47">
        <v>0.42171296296296296</v>
      </c>
      <c r="T846" t="s">
        <v>73</v>
      </c>
      <c r="V846" s="46">
        <v>39880</v>
      </c>
      <c r="W846" s="47">
        <v>0.95626157407407408</v>
      </c>
    </row>
    <row r="847" spans="8:23">
      <c r="H847" s="46">
        <v>39850</v>
      </c>
      <c r="I847" s="47">
        <v>0.44410879629629635</v>
      </c>
      <c r="J847">
        <v>49</v>
      </c>
      <c r="K847" t="s">
        <v>16</v>
      </c>
      <c r="N847" t="s">
        <v>12</v>
      </c>
      <c r="R847" s="46">
        <v>39869</v>
      </c>
      <c r="S847" s="47">
        <v>0.42197916666666663</v>
      </c>
      <c r="T847" t="s">
        <v>65</v>
      </c>
      <c r="V847" s="46">
        <v>39881</v>
      </c>
      <c r="W847" s="47">
        <v>0.33479166666666665</v>
      </c>
    </row>
    <row r="848" spans="8:23">
      <c r="H848" s="46">
        <v>39850</v>
      </c>
      <c r="I848" s="47">
        <v>0.45508101851851851</v>
      </c>
      <c r="J848">
        <v>22</v>
      </c>
      <c r="K848" t="s">
        <v>16</v>
      </c>
      <c r="N848" t="s">
        <v>12</v>
      </c>
      <c r="R848" s="46">
        <v>39869</v>
      </c>
      <c r="S848" s="47">
        <v>0.42204861111111108</v>
      </c>
      <c r="T848" t="s">
        <v>68</v>
      </c>
      <c r="V848" s="46">
        <v>39881</v>
      </c>
      <c r="W848" s="47">
        <v>0.4181597222222222</v>
      </c>
    </row>
    <row r="849" spans="8:23">
      <c r="H849" s="46">
        <v>39850</v>
      </c>
      <c r="I849" s="47">
        <v>0.99234953703703699</v>
      </c>
      <c r="J849">
        <v>11</v>
      </c>
      <c r="K849" t="s">
        <v>16</v>
      </c>
      <c r="M849" t="s">
        <v>12</v>
      </c>
      <c r="R849" s="46">
        <v>39869</v>
      </c>
      <c r="S849" s="47">
        <v>0.4281712962962963</v>
      </c>
      <c r="T849" t="s">
        <v>73</v>
      </c>
      <c r="V849" s="46">
        <v>39881</v>
      </c>
      <c r="W849" s="47">
        <v>0.43524305555555554</v>
      </c>
    </row>
    <row r="850" spans="8:23">
      <c r="H850" s="46">
        <v>39850</v>
      </c>
      <c r="I850" s="47">
        <v>0.99291666666666656</v>
      </c>
      <c r="J850">
        <v>16</v>
      </c>
      <c r="K850" t="s">
        <v>16</v>
      </c>
      <c r="P850" t="s">
        <v>12</v>
      </c>
      <c r="R850" s="46">
        <v>39869</v>
      </c>
      <c r="S850" s="47">
        <v>0.42818287037037034</v>
      </c>
      <c r="T850" t="s">
        <v>73</v>
      </c>
      <c r="V850" s="46">
        <v>39881</v>
      </c>
      <c r="W850" s="47">
        <v>0.43525462962962963</v>
      </c>
    </row>
    <row r="851" spans="8:23">
      <c r="H851" s="46">
        <v>39851</v>
      </c>
      <c r="I851" s="47">
        <v>1.1481481481481483E-2</v>
      </c>
      <c r="J851">
        <v>63</v>
      </c>
      <c r="K851" t="s">
        <v>15</v>
      </c>
      <c r="P851" t="s">
        <v>12</v>
      </c>
      <c r="R851" s="46">
        <v>39869</v>
      </c>
      <c r="S851" s="47">
        <v>0.42828703703703702</v>
      </c>
      <c r="T851" t="s">
        <v>73</v>
      </c>
      <c r="V851" s="46">
        <v>39881</v>
      </c>
      <c r="W851" s="47">
        <v>0.45893518518518522</v>
      </c>
    </row>
    <row r="852" spans="8:23">
      <c r="H852" s="46">
        <v>39851</v>
      </c>
      <c r="I852" s="47">
        <v>1.2546296296296297E-2</v>
      </c>
      <c r="J852">
        <v>22</v>
      </c>
      <c r="K852" t="s">
        <v>16</v>
      </c>
      <c r="N852" t="s">
        <v>12</v>
      </c>
      <c r="R852" s="46">
        <v>39869</v>
      </c>
      <c r="S852" s="47">
        <v>0.42829861111111112</v>
      </c>
      <c r="T852" t="s">
        <v>73</v>
      </c>
      <c r="V852" s="46">
        <v>39881</v>
      </c>
      <c r="W852" s="47">
        <v>0.48543981481481485</v>
      </c>
    </row>
    <row r="853" spans="8:23">
      <c r="H853" s="46">
        <v>39851</v>
      </c>
      <c r="I853" s="47">
        <v>0.30681712962962965</v>
      </c>
      <c r="J853">
        <v>22</v>
      </c>
      <c r="K853" t="s">
        <v>16</v>
      </c>
      <c r="N853" t="s">
        <v>12</v>
      </c>
      <c r="R853" s="46">
        <v>39869</v>
      </c>
      <c r="S853" s="47">
        <v>0.42853009259259256</v>
      </c>
      <c r="T853" t="s">
        <v>73</v>
      </c>
      <c r="V853" s="46">
        <v>39881</v>
      </c>
      <c r="W853" s="47">
        <v>0.58868055555555554</v>
      </c>
    </row>
    <row r="854" spans="8:23">
      <c r="H854" s="46">
        <v>39851</v>
      </c>
      <c r="I854" s="47">
        <v>0.36530092592592589</v>
      </c>
      <c r="J854">
        <v>11</v>
      </c>
      <c r="K854" t="s">
        <v>16</v>
      </c>
      <c r="N854" t="s">
        <v>12</v>
      </c>
      <c r="R854" s="46">
        <v>39869</v>
      </c>
      <c r="S854" s="47">
        <v>0.42854166666666665</v>
      </c>
      <c r="T854" t="s">
        <v>73</v>
      </c>
      <c r="V854" s="46">
        <v>39881</v>
      </c>
      <c r="W854" s="47">
        <v>0.59586805555555555</v>
      </c>
    </row>
    <row r="855" spans="8:23">
      <c r="H855" s="46">
        <v>39851</v>
      </c>
      <c r="I855" s="47">
        <v>0.36562500000000003</v>
      </c>
      <c r="J855" t="s">
        <v>14</v>
      </c>
      <c r="K855" t="s">
        <v>14</v>
      </c>
      <c r="N855" t="s">
        <v>12</v>
      </c>
      <c r="R855" s="46">
        <v>39869</v>
      </c>
      <c r="S855" s="47">
        <v>0.61008101851851848</v>
      </c>
      <c r="T855" t="s">
        <v>73</v>
      </c>
      <c r="V855" s="46">
        <v>39881</v>
      </c>
      <c r="W855" s="47">
        <v>0.59594907407407405</v>
      </c>
    </row>
    <row r="856" spans="8:23">
      <c r="H856" s="46">
        <v>39851</v>
      </c>
      <c r="I856" s="47">
        <v>0.41946759259259259</v>
      </c>
      <c r="J856">
        <v>21</v>
      </c>
      <c r="K856" t="s">
        <v>16</v>
      </c>
      <c r="N856" t="s">
        <v>12</v>
      </c>
      <c r="R856" s="46">
        <v>39869</v>
      </c>
      <c r="S856" s="47">
        <v>0.61008101851851848</v>
      </c>
      <c r="T856" t="s">
        <v>73</v>
      </c>
      <c r="V856" s="46">
        <v>39881</v>
      </c>
      <c r="W856" s="47">
        <v>0.61365740740740737</v>
      </c>
    </row>
    <row r="857" spans="8:23">
      <c r="H857" s="46">
        <v>39852</v>
      </c>
      <c r="I857" s="47">
        <v>0.78771990740740738</v>
      </c>
      <c r="J857">
        <v>10</v>
      </c>
      <c r="K857" t="s">
        <v>16</v>
      </c>
      <c r="N857" t="s">
        <v>12</v>
      </c>
      <c r="R857" s="46">
        <v>39869</v>
      </c>
      <c r="S857" s="47">
        <v>0.61053240740740744</v>
      </c>
      <c r="T857" t="s">
        <v>73</v>
      </c>
      <c r="V857" s="46">
        <v>39881</v>
      </c>
      <c r="W857" s="47">
        <v>0.61908564814814815</v>
      </c>
    </row>
    <row r="858" spans="8:23">
      <c r="H858" s="46">
        <v>39852</v>
      </c>
      <c r="I858" s="47">
        <v>0.78813657407407411</v>
      </c>
      <c r="J858">
        <v>20</v>
      </c>
      <c r="K858" t="s">
        <v>16</v>
      </c>
      <c r="N858" t="s">
        <v>12</v>
      </c>
      <c r="R858" s="46">
        <v>39869</v>
      </c>
      <c r="S858" s="47">
        <v>0.61053240740740744</v>
      </c>
      <c r="T858" t="s">
        <v>73</v>
      </c>
      <c r="V858" s="46">
        <v>39881</v>
      </c>
      <c r="W858" s="47">
        <v>0.61917824074074079</v>
      </c>
    </row>
    <row r="859" spans="8:23">
      <c r="H859" s="46">
        <v>39852</v>
      </c>
      <c r="I859" s="47">
        <v>0.8606597222222222</v>
      </c>
      <c r="J859">
        <v>26</v>
      </c>
      <c r="K859" t="s">
        <v>15</v>
      </c>
      <c r="N859" t="s">
        <v>12</v>
      </c>
      <c r="R859" s="46">
        <v>39869</v>
      </c>
      <c r="S859" s="47">
        <v>0.63760416666666664</v>
      </c>
      <c r="T859" t="s">
        <v>65</v>
      </c>
      <c r="V859" s="46">
        <v>39881</v>
      </c>
      <c r="W859" s="47">
        <v>0.77101851851851855</v>
      </c>
    </row>
    <row r="860" spans="8:23">
      <c r="H860" s="46">
        <v>39852</v>
      </c>
      <c r="I860" s="47">
        <v>0.86159722222222224</v>
      </c>
      <c r="J860">
        <v>23</v>
      </c>
      <c r="K860" t="s">
        <v>16</v>
      </c>
      <c r="N860" t="s">
        <v>12</v>
      </c>
      <c r="R860" s="46">
        <v>39869</v>
      </c>
      <c r="S860" s="47">
        <v>0.65256944444444442</v>
      </c>
      <c r="T860" t="s">
        <v>67</v>
      </c>
      <c r="V860" s="46">
        <v>39881</v>
      </c>
      <c r="W860" s="47">
        <v>0.77695601851851848</v>
      </c>
    </row>
    <row r="861" spans="8:23">
      <c r="H861" s="46">
        <v>39852</v>
      </c>
      <c r="I861" s="47">
        <v>0.86215277777777777</v>
      </c>
      <c r="J861">
        <v>24</v>
      </c>
      <c r="K861" t="s">
        <v>16</v>
      </c>
      <c r="N861" t="s">
        <v>12</v>
      </c>
      <c r="R861" s="46">
        <v>39869</v>
      </c>
      <c r="S861" s="47">
        <v>0.78673611111111119</v>
      </c>
      <c r="T861" t="s">
        <v>65</v>
      </c>
      <c r="V861" s="46">
        <v>39882</v>
      </c>
      <c r="W861" s="47">
        <v>0.60662037037037042</v>
      </c>
    </row>
    <row r="862" spans="8:23">
      <c r="H862" s="46">
        <v>39852</v>
      </c>
      <c r="I862" s="47">
        <v>0.86525462962962962</v>
      </c>
      <c r="J862">
        <v>21</v>
      </c>
      <c r="K862" t="s">
        <v>16</v>
      </c>
      <c r="N862" t="s">
        <v>12</v>
      </c>
      <c r="R862" s="46">
        <v>39869</v>
      </c>
      <c r="S862" s="47">
        <v>0.81288194444444439</v>
      </c>
      <c r="T862" t="s">
        <v>67</v>
      </c>
      <c r="V862" s="46">
        <v>39882</v>
      </c>
      <c r="W862" s="47">
        <v>0.60696759259259259</v>
      </c>
    </row>
    <row r="863" spans="8:23">
      <c r="H863" s="46">
        <v>39852</v>
      </c>
      <c r="I863" s="47">
        <v>0.86577546296296293</v>
      </c>
      <c r="J863">
        <v>28</v>
      </c>
      <c r="K863" t="s">
        <v>16</v>
      </c>
      <c r="N863" t="s">
        <v>12</v>
      </c>
      <c r="R863" s="46">
        <v>39869</v>
      </c>
      <c r="S863" s="47">
        <v>0.81391203703703707</v>
      </c>
      <c r="T863" t="s">
        <v>65</v>
      </c>
      <c r="V863" s="46">
        <v>39882</v>
      </c>
      <c r="W863" s="47">
        <v>0.60759259259259257</v>
      </c>
    </row>
    <row r="864" spans="8:23">
      <c r="H864" s="46">
        <v>39852</v>
      </c>
      <c r="I864" s="47">
        <v>0.86623842592592604</v>
      </c>
      <c r="J864">
        <v>9</v>
      </c>
      <c r="K864" t="s">
        <v>16</v>
      </c>
      <c r="M864" t="s">
        <v>12</v>
      </c>
      <c r="R864" s="46">
        <v>39869</v>
      </c>
      <c r="S864" s="47">
        <v>0.82320601851851849</v>
      </c>
      <c r="T864" t="s">
        <v>73</v>
      </c>
      <c r="V864" s="46">
        <v>39882</v>
      </c>
      <c r="W864" s="47">
        <v>0.6095370370370371</v>
      </c>
    </row>
    <row r="865" spans="8:23">
      <c r="H865" s="46">
        <v>39852</v>
      </c>
      <c r="I865" s="47">
        <v>0.87325231481481491</v>
      </c>
      <c r="J865">
        <v>24</v>
      </c>
      <c r="K865" t="s">
        <v>16</v>
      </c>
      <c r="N865" t="s">
        <v>12</v>
      </c>
      <c r="R865" s="46">
        <v>39869</v>
      </c>
      <c r="S865" s="47">
        <v>0.82321759259259253</v>
      </c>
      <c r="T865" t="s">
        <v>73</v>
      </c>
      <c r="V865" s="46">
        <v>39882</v>
      </c>
      <c r="W865" s="47">
        <v>0.73504629629629636</v>
      </c>
    </row>
    <row r="866" spans="8:23">
      <c r="H866" s="46">
        <v>39852</v>
      </c>
      <c r="I866" s="47">
        <v>0.87719907407407405</v>
      </c>
      <c r="J866">
        <v>49</v>
      </c>
      <c r="K866" t="s">
        <v>16</v>
      </c>
      <c r="N866" t="s">
        <v>12</v>
      </c>
      <c r="R866" s="46">
        <v>39869</v>
      </c>
      <c r="S866" s="47">
        <v>0.82363425925925926</v>
      </c>
      <c r="T866" t="s">
        <v>73</v>
      </c>
      <c r="V866" s="46">
        <v>39882</v>
      </c>
      <c r="W866" s="47">
        <v>0.73586805555555557</v>
      </c>
    </row>
    <row r="867" spans="8:23">
      <c r="H867" s="46">
        <v>39852</v>
      </c>
      <c r="I867" s="47">
        <v>0.87832175925925926</v>
      </c>
      <c r="J867">
        <v>52</v>
      </c>
      <c r="K867" t="s">
        <v>16</v>
      </c>
      <c r="N867" t="s">
        <v>12</v>
      </c>
      <c r="R867" s="46">
        <v>39869</v>
      </c>
      <c r="S867" s="47">
        <v>0.8236458333333333</v>
      </c>
      <c r="T867" t="s">
        <v>73</v>
      </c>
      <c r="V867" s="46">
        <v>39883</v>
      </c>
      <c r="W867" s="47">
        <v>0.38105324074074076</v>
      </c>
    </row>
    <row r="868" spans="8:23">
      <c r="H868" s="46">
        <v>39852</v>
      </c>
      <c r="I868" s="47">
        <v>0.8806018518518518</v>
      </c>
      <c r="J868">
        <v>59</v>
      </c>
      <c r="K868" t="s">
        <v>15</v>
      </c>
      <c r="N868" t="s">
        <v>12</v>
      </c>
      <c r="R868" s="46">
        <v>39869</v>
      </c>
      <c r="S868" s="47">
        <v>0.41065972222222219</v>
      </c>
      <c r="T868" t="s">
        <v>73</v>
      </c>
      <c r="V868" s="46">
        <v>39883</v>
      </c>
      <c r="W868" s="47">
        <v>0.38391203703703702</v>
      </c>
    </row>
    <row r="869" spans="8:23">
      <c r="H869" s="46">
        <v>39852</v>
      </c>
      <c r="I869" s="47">
        <v>0.88178240740740732</v>
      </c>
      <c r="J869">
        <v>50</v>
      </c>
      <c r="K869" t="s">
        <v>16</v>
      </c>
      <c r="N869" t="s">
        <v>12</v>
      </c>
      <c r="R869" s="46">
        <v>39869</v>
      </c>
      <c r="S869" s="47">
        <v>0.41065972222222219</v>
      </c>
      <c r="T869" t="s">
        <v>73</v>
      </c>
      <c r="V869" s="46">
        <v>39883</v>
      </c>
      <c r="W869" s="47">
        <v>0.39086805555555554</v>
      </c>
    </row>
    <row r="870" spans="8:23">
      <c r="H870" s="46">
        <v>39852</v>
      </c>
      <c r="I870" s="47">
        <v>0.93125000000000002</v>
      </c>
      <c r="J870">
        <v>90</v>
      </c>
      <c r="K870" t="s">
        <v>15</v>
      </c>
      <c r="N870" t="s">
        <v>12</v>
      </c>
      <c r="R870" s="46">
        <v>39870</v>
      </c>
      <c r="S870" s="47">
        <v>0.15062500000000001</v>
      </c>
      <c r="T870" t="s">
        <v>65</v>
      </c>
      <c r="V870" s="46">
        <v>39883</v>
      </c>
      <c r="W870" s="47">
        <v>0.39138888888888884</v>
      </c>
    </row>
    <row r="871" spans="8:23">
      <c r="H871" s="46">
        <v>39853</v>
      </c>
      <c r="I871" s="47">
        <v>0.11930555555555555</v>
      </c>
      <c r="J871">
        <v>48</v>
      </c>
      <c r="K871" t="s">
        <v>16</v>
      </c>
      <c r="N871" t="s">
        <v>12</v>
      </c>
      <c r="R871" s="46">
        <v>39870</v>
      </c>
      <c r="S871" s="47">
        <v>0.15090277777777777</v>
      </c>
      <c r="T871" t="s">
        <v>68</v>
      </c>
      <c r="V871" s="46">
        <v>39883</v>
      </c>
      <c r="W871" s="47">
        <v>0.42250000000000004</v>
      </c>
    </row>
    <row r="872" spans="8:23">
      <c r="H872" s="46">
        <v>39853</v>
      </c>
      <c r="I872" s="47">
        <v>0.12069444444444444</v>
      </c>
      <c r="J872">
        <v>122</v>
      </c>
      <c r="K872" t="s">
        <v>15</v>
      </c>
      <c r="N872" t="s">
        <v>12</v>
      </c>
      <c r="R872" s="46">
        <v>39870</v>
      </c>
      <c r="S872" s="47">
        <v>0.15104166666666666</v>
      </c>
      <c r="T872" t="s">
        <v>67</v>
      </c>
      <c r="V872" s="46">
        <v>39883</v>
      </c>
      <c r="W872" s="47">
        <v>0.47097222222222218</v>
      </c>
    </row>
    <row r="873" spans="8:23">
      <c r="H873" s="46">
        <v>39853</v>
      </c>
      <c r="I873" s="47">
        <v>0.12254629629629631</v>
      </c>
      <c r="J873">
        <v>24</v>
      </c>
      <c r="K873" t="s">
        <v>16</v>
      </c>
      <c r="N873" t="s">
        <v>12</v>
      </c>
      <c r="R873" s="46">
        <v>39870</v>
      </c>
      <c r="S873" s="47">
        <v>0.22843749999999999</v>
      </c>
      <c r="T873" t="s">
        <v>65</v>
      </c>
      <c r="V873" s="46">
        <v>39883</v>
      </c>
      <c r="W873" s="47">
        <v>0.50567129629629626</v>
      </c>
    </row>
    <row r="874" spans="8:23">
      <c r="H874" s="46">
        <v>39853</v>
      </c>
      <c r="I874" s="47">
        <v>0.25927083333333334</v>
      </c>
      <c r="J874">
        <v>62</v>
      </c>
      <c r="K874" t="s">
        <v>16</v>
      </c>
      <c r="N874" t="s">
        <v>12</v>
      </c>
      <c r="R874" s="46">
        <v>39870</v>
      </c>
      <c r="S874" s="47">
        <v>0.26226851851851851</v>
      </c>
      <c r="T874" t="s">
        <v>65</v>
      </c>
      <c r="V874" s="46">
        <v>39883</v>
      </c>
      <c r="W874" s="47">
        <v>0.51334490740740735</v>
      </c>
    </row>
    <row r="875" spans="8:23">
      <c r="H875" s="46">
        <v>39853</v>
      </c>
      <c r="I875" s="47">
        <v>0.2603125</v>
      </c>
      <c r="J875">
        <v>35</v>
      </c>
      <c r="K875" t="s">
        <v>15</v>
      </c>
      <c r="N875" t="s">
        <v>12</v>
      </c>
      <c r="R875" s="46">
        <v>39870</v>
      </c>
      <c r="S875" s="47">
        <v>0.49702546296296296</v>
      </c>
      <c r="T875" t="s">
        <v>65</v>
      </c>
      <c r="V875" s="46">
        <v>39883</v>
      </c>
      <c r="W875" s="47">
        <v>0.5234375</v>
      </c>
    </row>
    <row r="876" spans="8:23">
      <c r="H876" s="46">
        <v>39853</v>
      </c>
      <c r="I876" s="47">
        <v>0.29179398148148145</v>
      </c>
      <c r="J876">
        <v>18</v>
      </c>
      <c r="K876" t="s">
        <v>16</v>
      </c>
      <c r="N876" t="s">
        <v>12</v>
      </c>
      <c r="R876" s="46">
        <v>39870</v>
      </c>
      <c r="S876" s="47">
        <v>0.61165509259259265</v>
      </c>
      <c r="T876" t="s">
        <v>66</v>
      </c>
      <c r="V876" s="46">
        <v>39883</v>
      </c>
      <c r="W876" s="47">
        <v>0.52349537037037031</v>
      </c>
    </row>
    <row r="877" spans="8:23">
      <c r="H877" s="46">
        <v>39853</v>
      </c>
      <c r="I877" s="47">
        <v>0.29225694444444444</v>
      </c>
      <c r="J877">
        <v>28</v>
      </c>
      <c r="K877" t="s">
        <v>15</v>
      </c>
      <c r="N877" t="s">
        <v>12</v>
      </c>
      <c r="R877" s="46">
        <v>39870</v>
      </c>
      <c r="S877" s="47">
        <v>0.61314814814814811</v>
      </c>
      <c r="T877" t="s">
        <v>66</v>
      </c>
      <c r="V877" s="46">
        <v>39883</v>
      </c>
      <c r="W877" s="47">
        <v>0.68195601851851861</v>
      </c>
    </row>
    <row r="878" spans="8:23">
      <c r="H878" s="46">
        <v>39853</v>
      </c>
      <c r="I878" s="47">
        <v>0.2928472222222222</v>
      </c>
      <c r="J878">
        <v>28</v>
      </c>
      <c r="K878" t="s">
        <v>16</v>
      </c>
      <c r="N878" t="s">
        <v>12</v>
      </c>
      <c r="R878" s="46">
        <v>39870</v>
      </c>
      <c r="S878" s="47">
        <v>0.61401620370370369</v>
      </c>
      <c r="T878" t="s">
        <v>66</v>
      </c>
      <c r="V878" s="46">
        <v>39883</v>
      </c>
      <c r="W878" s="47">
        <v>0.68584490740740733</v>
      </c>
    </row>
    <row r="879" spans="8:23">
      <c r="H879" s="46">
        <v>39853</v>
      </c>
      <c r="I879" s="47">
        <v>0.29921296296296296</v>
      </c>
      <c r="J879">
        <v>40</v>
      </c>
      <c r="K879" t="s">
        <v>16</v>
      </c>
      <c r="N879" t="s">
        <v>12</v>
      </c>
      <c r="R879" s="46">
        <v>39870</v>
      </c>
      <c r="S879" s="47">
        <v>0.61460648148148145</v>
      </c>
      <c r="T879" t="s">
        <v>66</v>
      </c>
      <c r="V879" s="46">
        <v>39883</v>
      </c>
      <c r="W879" s="47">
        <v>0.68590277777777775</v>
      </c>
    </row>
    <row r="880" spans="8:23">
      <c r="H880" s="46">
        <v>39853</v>
      </c>
      <c r="I880" s="47">
        <v>0.30217592592592596</v>
      </c>
      <c r="J880">
        <v>68</v>
      </c>
      <c r="K880" t="s">
        <v>15</v>
      </c>
      <c r="N880" t="s">
        <v>12</v>
      </c>
      <c r="R880" s="46">
        <v>39870</v>
      </c>
      <c r="S880" s="47">
        <v>0.61541666666666661</v>
      </c>
      <c r="T880" t="s">
        <v>66</v>
      </c>
      <c r="V880" s="46">
        <v>39883</v>
      </c>
      <c r="W880" s="47">
        <v>0.87241898148148145</v>
      </c>
    </row>
    <row r="881" spans="8:23">
      <c r="H881" s="46">
        <v>39854</v>
      </c>
      <c r="I881" s="47">
        <v>0.42638888888888887</v>
      </c>
      <c r="J881">
        <v>18</v>
      </c>
      <c r="K881" t="s">
        <v>16</v>
      </c>
      <c r="M881" t="s">
        <v>12</v>
      </c>
      <c r="R881" s="46">
        <v>39870</v>
      </c>
      <c r="S881" s="47">
        <v>0.69643518518518521</v>
      </c>
      <c r="T881" t="s">
        <v>65</v>
      </c>
      <c r="V881" s="46">
        <v>39884</v>
      </c>
      <c r="W881" s="47">
        <v>0.35519675925925925</v>
      </c>
    </row>
    <row r="882" spans="8:23">
      <c r="H882" s="46">
        <v>39854</v>
      </c>
      <c r="I882" s="47">
        <v>0.44385416666666666</v>
      </c>
      <c r="J882">
        <v>43</v>
      </c>
      <c r="K882" t="s">
        <v>16</v>
      </c>
      <c r="N882" t="s">
        <v>12</v>
      </c>
      <c r="R882" s="46">
        <v>39870</v>
      </c>
      <c r="S882" s="47">
        <v>0.7049305555555555</v>
      </c>
      <c r="T882" t="s">
        <v>73</v>
      </c>
      <c r="V882" s="46">
        <v>39884</v>
      </c>
      <c r="W882" s="47">
        <v>0.37613425925925931</v>
      </c>
    </row>
    <row r="883" spans="8:23">
      <c r="H883" s="46">
        <v>39854</v>
      </c>
      <c r="I883" s="47">
        <v>0.4496296296296296</v>
      </c>
      <c r="J883">
        <v>28</v>
      </c>
      <c r="K883" t="s">
        <v>16</v>
      </c>
      <c r="N883" t="s">
        <v>12</v>
      </c>
      <c r="R883" s="46">
        <v>39870</v>
      </c>
      <c r="S883" s="47">
        <v>0.70494212962962965</v>
      </c>
      <c r="T883" t="s">
        <v>73</v>
      </c>
      <c r="V883" s="46">
        <v>39884</v>
      </c>
      <c r="W883" s="47">
        <v>0.41468750000000004</v>
      </c>
    </row>
    <row r="884" spans="8:23">
      <c r="H884" s="46">
        <v>39854</v>
      </c>
      <c r="I884" s="47">
        <v>0.54993055555555559</v>
      </c>
      <c r="J884">
        <v>28</v>
      </c>
      <c r="K884" t="s">
        <v>16</v>
      </c>
      <c r="N884" t="s">
        <v>12</v>
      </c>
      <c r="R884" s="46">
        <v>39871</v>
      </c>
      <c r="S884" s="47">
        <v>0.11662037037037037</v>
      </c>
      <c r="T884" t="s">
        <v>65</v>
      </c>
      <c r="V884" s="46">
        <v>39884</v>
      </c>
      <c r="W884" s="47">
        <v>0.44395833333333329</v>
      </c>
    </row>
    <row r="885" spans="8:23">
      <c r="H885" s="46">
        <v>39854</v>
      </c>
      <c r="I885" s="47">
        <v>0.64946759259259257</v>
      </c>
      <c r="J885">
        <v>31</v>
      </c>
      <c r="K885" t="s">
        <v>16</v>
      </c>
      <c r="N885" t="s">
        <v>12</v>
      </c>
      <c r="R885" s="46">
        <v>39871</v>
      </c>
      <c r="S885" s="47">
        <v>0.11670138888888888</v>
      </c>
      <c r="T885" t="s">
        <v>65</v>
      </c>
      <c r="V885" s="46">
        <v>39884</v>
      </c>
      <c r="W885" s="47">
        <v>0.44445601851851851</v>
      </c>
    </row>
    <row r="886" spans="8:23">
      <c r="H886" s="46">
        <v>39854</v>
      </c>
      <c r="I886" s="47">
        <v>0.65020833333333339</v>
      </c>
      <c r="J886">
        <v>32</v>
      </c>
      <c r="K886" t="s">
        <v>16</v>
      </c>
      <c r="N886" t="s">
        <v>12</v>
      </c>
      <c r="R886" s="46">
        <v>39871</v>
      </c>
      <c r="S886" s="47">
        <v>0.12690972222222222</v>
      </c>
      <c r="T886" t="s">
        <v>65</v>
      </c>
      <c r="V886" s="46">
        <v>39884</v>
      </c>
      <c r="W886" s="47">
        <v>0.54380787037037037</v>
      </c>
    </row>
    <row r="887" spans="8:23">
      <c r="H887" s="46">
        <v>39854</v>
      </c>
      <c r="I887" s="47">
        <v>0.66108796296296302</v>
      </c>
      <c r="J887">
        <v>30</v>
      </c>
      <c r="K887" t="s">
        <v>15</v>
      </c>
      <c r="M887" t="s">
        <v>12</v>
      </c>
      <c r="R887" s="46">
        <v>39871</v>
      </c>
      <c r="S887" s="47">
        <v>0.15221064814814814</v>
      </c>
      <c r="T887" t="s">
        <v>66</v>
      </c>
      <c r="V887" s="46">
        <v>39884</v>
      </c>
      <c r="W887" s="47">
        <v>0.64025462962962965</v>
      </c>
    </row>
    <row r="888" spans="8:23">
      <c r="H888" s="46">
        <v>39854</v>
      </c>
      <c r="I888" s="47">
        <v>0.66298611111111116</v>
      </c>
      <c r="J888">
        <v>85</v>
      </c>
      <c r="K888" t="s">
        <v>15</v>
      </c>
      <c r="N888" t="s">
        <v>12</v>
      </c>
      <c r="R888" s="46">
        <v>39871</v>
      </c>
      <c r="S888" s="47">
        <v>0.15254629629629629</v>
      </c>
      <c r="T888" t="s">
        <v>66</v>
      </c>
      <c r="V888" s="46">
        <v>39884</v>
      </c>
      <c r="W888" s="47">
        <v>0.66828703703703696</v>
      </c>
    </row>
    <row r="889" spans="8:23">
      <c r="H889" s="46">
        <v>39854</v>
      </c>
      <c r="I889" s="47">
        <v>0.66535879629629624</v>
      </c>
      <c r="J889">
        <v>30</v>
      </c>
      <c r="K889" t="s">
        <v>15</v>
      </c>
      <c r="N889" t="s">
        <v>12</v>
      </c>
      <c r="R889" s="46">
        <v>39871</v>
      </c>
      <c r="S889" s="47">
        <v>0.15297453703703703</v>
      </c>
      <c r="T889" t="s">
        <v>66</v>
      </c>
      <c r="V889" s="46">
        <v>39884</v>
      </c>
      <c r="W889" s="47">
        <v>0.67478009259259253</v>
      </c>
    </row>
    <row r="890" spans="8:23">
      <c r="H890" s="46">
        <v>39854</v>
      </c>
      <c r="I890" s="47">
        <v>0.79234953703703714</v>
      </c>
      <c r="J890">
        <v>147</v>
      </c>
      <c r="K890" t="s">
        <v>16</v>
      </c>
      <c r="N890" t="s">
        <v>12</v>
      </c>
      <c r="R890" s="46">
        <v>39871</v>
      </c>
      <c r="S890" s="47">
        <v>0.15320601851851853</v>
      </c>
      <c r="T890" t="s">
        <v>66</v>
      </c>
      <c r="V890" s="46">
        <v>39884</v>
      </c>
      <c r="W890" s="47">
        <v>0.69931712962962955</v>
      </c>
    </row>
    <row r="891" spans="8:23">
      <c r="H891" s="46">
        <v>39854</v>
      </c>
      <c r="I891" s="47">
        <v>0.79480324074074071</v>
      </c>
      <c r="J891">
        <v>15</v>
      </c>
      <c r="K891" t="s">
        <v>15</v>
      </c>
      <c r="N891" t="s">
        <v>12</v>
      </c>
      <c r="R891" s="46">
        <v>39871</v>
      </c>
      <c r="S891" s="47">
        <v>0.15362268518518518</v>
      </c>
      <c r="T891" t="s">
        <v>66</v>
      </c>
      <c r="V891" s="46">
        <v>39884</v>
      </c>
      <c r="W891" s="47">
        <v>0.71600694444444446</v>
      </c>
    </row>
    <row r="892" spans="8:23">
      <c r="H892" s="46">
        <v>39854</v>
      </c>
      <c r="I892" s="47">
        <v>0.79523148148148148</v>
      </c>
      <c r="J892">
        <v>16</v>
      </c>
      <c r="K892" t="s">
        <v>15</v>
      </c>
      <c r="N892" t="s">
        <v>12</v>
      </c>
      <c r="R892" s="46">
        <v>39871</v>
      </c>
      <c r="S892" s="47">
        <v>0.15385416666666665</v>
      </c>
      <c r="T892" t="s">
        <v>66</v>
      </c>
      <c r="V892" s="46">
        <v>39884</v>
      </c>
      <c r="W892" s="47">
        <v>0.7313425925925926</v>
      </c>
    </row>
    <row r="893" spans="8:23">
      <c r="H893" s="46">
        <v>39854</v>
      </c>
      <c r="I893" s="47">
        <v>0.85631944444444441</v>
      </c>
      <c r="J893">
        <v>14</v>
      </c>
      <c r="K893" t="s">
        <v>16</v>
      </c>
      <c r="N893" t="s">
        <v>12</v>
      </c>
      <c r="R893" s="46">
        <v>39871</v>
      </c>
      <c r="S893" s="47">
        <v>0.15405092592592592</v>
      </c>
      <c r="T893" t="s">
        <v>66</v>
      </c>
      <c r="V893" s="46">
        <v>39884</v>
      </c>
      <c r="W893" s="47">
        <v>0.73826388888888894</v>
      </c>
    </row>
    <row r="894" spans="8:23">
      <c r="H894" s="46">
        <v>39854</v>
      </c>
      <c r="I894" s="47">
        <v>0.85671296296296295</v>
      </c>
      <c r="J894">
        <v>15</v>
      </c>
      <c r="K894" t="s">
        <v>15</v>
      </c>
      <c r="N894" t="s">
        <v>12</v>
      </c>
      <c r="R894" s="46">
        <v>39871</v>
      </c>
      <c r="S894" s="47">
        <v>0.15437500000000001</v>
      </c>
      <c r="T894" t="s">
        <v>66</v>
      </c>
      <c r="V894" s="46">
        <v>39884</v>
      </c>
      <c r="W894" s="47">
        <v>0.73866898148148152</v>
      </c>
    </row>
    <row r="895" spans="8:23">
      <c r="H895" s="46">
        <v>39854</v>
      </c>
      <c r="I895" s="47">
        <v>0.85714120370370372</v>
      </c>
      <c r="J895">
        <v>163</v>
      </c>
      <c r="K895" t="s">
        <v>15</v>
      </c>
      <c r="N895" t="s">
        <v>12</v>
      </c>
      <c r="R895" s="46">
        <v>39871</v>
      </c>
      <c r="S895" s="47">
        <v>0.15531249999999999</v>
      </c>
      <c r="T895" t="s">
        <v>65</v>
      </c>
      <c r="V895" s="46">
        <v>39884</v>
      </c>
      <c r="W895" s="47">
        <v>0.73872685185185183</v>
      </c>
    </row>
    <row r="896" spans="8:23">
      <c r="H896" s="46">
        <v>39854</v>
      </c>
      <c r="I896" s="47">
        <v>0.97900462962962964</v>
      </c>
      <c r="J896">
        <v>12</v>
      </c>
      <c r="K896" t="s">
        <v>16</v>
      </c>
      <c r="N896" t="s">
        <v>12</v>
      </c>
      <c r="R896" s="46">
        <v>39871</v>
      </c>
      <c r="S896" s="47">
        <v>0.3067361111111111</v>
      </c>
      <c r="T896" t="s">
        <v>65</v>
      </c>
      <c r="V896" s="46">
        <v>39884</v>
      </c>
      <c r="W896" s="47">
        <v>0.74072916666666666</v>
      </c>
    </row>
    <row r="897" spans="8:23">
      <c r="H897" s="46">
        <v>39854</v>
      </c>
      <c r="I897" s="47">
        <v>0.97940972222222233</v>
      </c>
      <c r="J897">
        <v>37</v>
      </c>
      <c r="K897" t="s">
        <v>16</v>
      </c>
      <c r="N897" t="s">
        <v>12</v>
      </c>
      <c r="R897" s="46">
        <v>39871</v>
      </c>
      <c r="S897" s="47">
        <v>0.35630787037037037</v>
      </c>
      <c r="T897" t="s">
        <v>73</v>
      </c>
      <c r="V897" s="46">
        <v>39884</v>
      </c>
      <c r="W897" s="47">
        <v>0.74557870370370372</v>
      </c>
    </row>
    <row r="898" spans="8:23">
      <c r="H898" s="46">
        <v>39854</v>
      </c>
      <c r="I898" s="47">
        <v>0.98261574074074076</v>
      </c>
      <c r="J898">
        <v>21</v>
      </c>
      <c r="K898" t="s">
        <v>16</v>
      </c>
      <c r="N898" t="s">
        <v>12</v>
      </c>
      <c r="R898" s="46">
        <v>39871</v>
      </c>
      <c r="S898" s="47">
        <v>0.35631944444444441</v>
      </c>
      <c r="T898" t="s">
        <v>73</v>
      </c>
      <c r="V898" s="46">
        <v>39884</v>
      </c>
      <c r="W898" s="47">
        <v>0.74835648148148148</v>
      </c>
    </row>
    <row r="899" spans="8:23">
      <c r="H899" s="46">
        <v>39855</v>
      </c>
      <c r="I899" s="47">
        <v>0.31033564814814812</v>
      </c>
      <c r="J899">
        <v>21</v>
      </c>
      <c r="K899" t="s">
        <v>16</v>
      </c>
      <c r="N899" t="s">
        <v>12</v>
      </c>
      <c r="R899" s="46">
        <v>39871</v>
      </c>
      <c r="S899" s="47">
        <v>0.35640046296296296</v>
      </c>
      <c r="T899" t="s">
        <v>73</v>
      </c>
      <c r="V899" s="46">
        <v>39884</v>
      </c>
      <c r="W899" s="47">
        <v>0.85969907407407409</v>
      </c>
    </row>
    <row r="900" spans="8:23">
      <c r="H900" s="46">
        <v>39855</v>
      </c>
      <c r="I900" s="47">
        <v>0.31473379629629633</v>
      </c>
      <c r="J900">
        <v>23</v>
      </c>
      <c r="K900" t="s">
        <v>16</v>
      </c>
      <c r="N900" t="s">
        <v>12</v>
      </c>
      <c r="R900" s="46">
        <v>39871</v>
      </c>
      <c r="S900" s="47">
        <v>0.356412037037037</v>
      </c>
      <c r="T900" t="s">
        <v>73</v>
      </c>
      <c r="V900" s="46">
        <v>39884</v>
      </c>
      <c r="W900" s="47">
        <v>0.86140046296296291</v>
      </c>
    </row>
    <row r="901" spans="8:23">
      <c r="H901" s="46">
        <v>39855</v>
      </c>
      <c r="I901" s="47">
        <v>0.33226851851851852</v>
      </c>
      <c r="J901">
        <v>20</v>
      </c>
      <c r="K901" t="s">
        <v>16</v>
      </c>
      <c r="N901" t="s">
        <v>12</v>
      </c>
      <c r="R901" s="46">
        <v>39871</v>
      </c>
      <c r="S901" s="47">
        <v>0.35928240740740741</v>
      </c>
      <c r="T901" t="s">
        <v>71</v>
      </c>
      <c r="V901" s="46">
        <v>39885</v>
      </c>
      <c r="W901" s="47">
        <v>0.24260416666666665</v>
      </c>
    </row>
    <row r="902" spans="8:23">
      <c r="H902" s="46">
        <v>39855</v>
      </c>
      <c r="I902" s="47">
        <v>0.42318287037037039</v>
      </c>
      <c r="J902">
        <v>13</v>
      </c>
      <c r="K902" t="s">
        <v>16</v>
      </c>
      <c r="N902" t="s">
        <v>12</v>
      </c>
      <c r="R902" s="46">
        <v>39871</v>
      </c>
      <c r="S902" s="47">
        <v>0.36292824074074076</v>
      </c>
      <c r="T902" t="s">
        <v>66</v>
      </c>
      <c r="V902" s="46">
        <v>39885</v>
      </c>
      <c r="W902" s="47">
        <v>0.24828703703703703</v>
      </c>
    </row>
    <row r="903" spans="8:23">
      <c r="H903" s="46">
        <v>39855</v>
      </c>
      <c r="I903" s="47">
        <v>0.44575231481481481</v>
      </c>
      <c r="J903">
        <v>45</v>
      </c>
      <c r="K903" t="s">
        <v>16</v>
      </c>
      <c r="N903" t="s">
        <v>12</v>
      </c>
      <c r="R903" s="46">
        <v>39871</v>
      </c>
      <c r="S903" s="47">
        <v>0.3633912037037037</v>
      </c>
      <c r="T903" t="s">
        <v>66</v>
      </c>
      <c r="V903" s="46">
        <v>39885</v>
      </c>
      <c r="W903" s="47">
        <v>0.26010416666666664</v>
      </c>
    </row>
    <row r="904" spans="8:23">
      <c r="H904" s="46">
        <v>39855</v>
      </c>
      <c r="I904" s="47">
        <v>0.62134259259259261</v>
      </c>
      <c r="J904">
        <v>13</v>
      </c>
      <c r="K904" t="s">
        <v>16</v>
      </c>
      <c r="N904" t="s">
        <v>12</v>
      </c>
      <c r="R904" s="46">
        <v>39871</v>
      </c>
      <c r="S904" s="47">
        <v>0.36395833333333333</v>
      </c>
      <c r="T904" t="s">
        <v>66</v>
      </c>
      <c r="V904" s="46">
        <v>39885</v>
      </c>
      <c r="W904" s="47">
        <v>0.26123842592592594</v>
      </c>
    </row>
    <row r="905" spans="8:23">
      <c r="H905" s="46">
        <v>39855</v>
      </c>
      <c r="I905" s="47">
        <v>0.62178240740740742</v>
      </c>
      <c r="J905">
        <v>69</v>
      </c>
      <c r="K905" t="s">
        <v>15</v>
      </c>
      <c r="N905" t="s">
        <v>12</v>
      </c>
      <c r="R905" s="46">
        <v>39871</v>
      </c>
      <c r="S905" s="47">
        <v>0.36542824074074076</v>
      </c>
      <c r="T905" t="s">
        <v>66</v>
      </c>
      <c r="V905" s="46">
        <v>39885</v>
      </c>
      <c r="W905" s="47">
        <v>0.26473379629629629</v>
      </c>
    </row>
    <row r="906" spans="8:23">
      <c r="H906" s="46">
        <v>39855</v>
      </c>
      <c r="I906" s="47">
        <v>0.62284722222222222</v>
      </c>
      <c r="J906">
        <v>38</v>
      </c>
      <c r="K906" t="s">
        <v>15</v>
      </c>
      <c r="N906" t="s">
        <v>12</v>
      </c>
      <c r="R906" s="46">
        <v>39871</v>
      </c>
      <c r="S906" s="47">
        <v>0.36557870370370371</v>
      </c>
      <c r="T906" t="s">
        <v>66</v>
      </c>
      <c r="V906" s="46">
        <v>39885</v>
      </c>
      <c r="W906" s="47">
        <v>0.26480324074074074</v>
      </c>
    </row>
    <row r="907" spans="8:23">
      <c r="H907" s="46">
        <v>39855</v>
      </c>
      <c r="I907" s="47">
        <v>0.65370370370370368</v>
      </c>
      <c r="J907">
        <v>95</v>
      </c>
      <c r="K907" t="s">
        <v>15</v>
      </c>
      <c r="N907" t="s">
        <v>12</v>
      </c>
      <c r="R907" s="46">
        <v>39871</v>
      </c>
      <c r="S907" s="47">
        <v>0.42416666666666664</v>
      </c>
      <c r="T907" t="s">
        <v>65</v>
      </c>
      <c r="V907" s="46">
        <v>39885</v>
      </c>
      <c r="W907" s="47">
        <v>0.36614583333333334</v>
      </c>
    </row>
    <row r="908" spans="8:23">
      <c r="H908" s="46">
        <v>39855</v>
      </c>
      <c r="I908" s="47">
        <v>0.81857638888888884</v>
      </c>
      <c r="J908">
        <v>22</v>
      </c>
      <c r="K908" t="s">
        <v>16</v>
      </c>
      <c r="N908" t="s">
        <v>12</v>
      </c>
      <c r="R908" s="46">
        <v>39871</v>
      </c>
      <c r="S908" s="47">
        <v>0.42842592592592593</v>
      </c>
      <c r="T908" t="s">
        <v>65</v>
      </c>
      <c r="V908" s="46">
        <v>39885</v>
      </c>
      <c r="W908" s="47">
        <v>0.37322916666666667</v>
      </c>
    </row>
    <row r="909" spans="8:23">
      <c r="H909" s="46">
        <v>39856</v>
      </c>
      <c r="I909" s="47">
        <v>0.31055555555555553</v>
      </c>
      <c r="J909">
        <v>48</v>
      </c>
      <c r="K909" t="s">
        <v>16</v>
      </c>
      <c r="N909" t="s">
        <v>12</v>
      </c>
      <c r="R909" s="46">
        <v>39871</v>
      </c>
      <c r="S909" s="47">
        <v>0.42842592592592593</v>
      </c>
      <c r="T909" t="s">
        <v>66</v>
      </c>
      <c r="V909" s="46">
        <v>39885</v>
      </c>
      <c r="W909" s="47">
        <v>0.41825231481481479</v>
      </c>
    </row>
    <row r="910" spans="8:23">
      <c r="H910" s="46">
        <v>39856</v>
      </c>
      <c r="I910" s="47">
        <v>0.50504629629629627</v>
      </c>
      <c r="J910">
        <v>82</v>
      </c>
      <c r="K910" t="s">
        <v>15</v>
      </c>
      <c r="N910" t="s">
        <v>12</v>
      </c>
      <c r="R910" s="46">
        <v>39871</v>
      </c>
      <c r="S910" s="47">
        <v>0.43921296296296292</v>
      </c>
      <c r="T910" t="s">
        <v>67</v>
      </c>
      <c r="V910" s="46">
        <v>39885</v>
      </c>
      <c r="W910" s="47">
        <v>0.4224074074074074</v>
      </c>
    </row>
    <row r="911" spans="8:23">
      <c r="H911" s="46">
        <v>39856</v>
      </c>
      <c r="I911" s="47">
        <v>0.50753472222222229</v>
      </c>
      <c r="J911">
        <v>24</v>
      </c>
      <c r="K911" t="s">
        <v>15</v>
      </c>
      <c r="N911" t="s">
        <v>12</v>
      </c>
      <c r="R911" s="46">
        <v>39871</v>
      </c>
      <c r="S911" s="47">
        <v>0.71077546296296301</v>
      </c>
      <c r="T911" t="s">
        <v>67</v>
      </c>
      <c r="V911" s="46">
        <v>39885</v>
      </c>
      <c r="W911" s="47">
        <v>0.42577546296296293</v>
      </c>
    </row>
    <row r="912" spans="8:23">
      <c r="H912" s="46">
        <v>39856</v>
      </c>
      <c r="I912" s="47">
        <v>0.50814814814814813</v>
      </c>
      <c r="J912">
        <v>48</v>
      </c>
      <c r="K912" t="s">
        <v>15</v>
      </c>
      <c r="N912" t="s">
        <v>12</v>
      </c>
      <c r="R912" s="46">
        <v>39871</v>
      </c>
      <c r="S912" s="47">
        <v>0.97846064814814815</v>
      </c>
      <c r="T912" t="s">
        <v>67</v>
      </c>
      <c r="V912" s="46">
        <v>39885</v>
      </c>
      <c r="W912" s="47">
        <v>0.42618055555555556</v>
      </c>
    </row>
    <row r="913" spans="8:23">
      <c r="H913" s="46">
        <v>39856</v>
      </c>
      <c r="I913" s="47">
        <v>0.53475694444444444</v>
      </c>
      <c r="J913">
        <v>28</v>
      </c>
      <c r="K913" t="s">
        <v>16</v>
      </c>
      <c r="N913" t="s">
        <v>12</v>
      </c>
      <c r="R913" s="46">
        <v>39871</v>
      </c>
      <c r="S913" s="47">
        <v>0.97861111111111121</v>
      </c>
      <c r="T913" t="s">
        <v>65</v>
      </c>
      <c r="V913" s="46">
        <v>39885</v>
      </c>
      <c r="W913" s="47">
        <v>0.4262037037037037</v>
      </c>
    </row>
    <row r="914" spans="8:23">
      <c r="H914" s="46">
        <v>39856</v>
      </c>
      <c r="I914" s="47">
        <v>0.60494212962962968</v>
      </c>
      <c r="J914">
        <v>73</v>
      </c>
      <c r="K914" t="s">
        <v>15</v>
      </c>
      <c r="N914" t="s">
        <v>12</v>
      </c>
      <c r="R914" s="46">
        <v>39872</v>
      </c>
      <c r="S914" s="47">
        <v>0.85693287037037036</v>
      </c>
      <c r="T914" t="s">
        <v>71</v>
      </c>
      <c r="V914" s="46">
        <v>39885</v>
      </c>
      <c r="W914" s="47">
        <v>0.42626157407407406</v>
      </c>
    </row>
    <row r="915" spans="8:23">
      <c r="H915" s="46">
        <v>39856</v>
      </c>
      <c r="I915" s="47">
        <v>0.84249999999999992</v>
      </c>
      <c r="J915">
        <v>23</v>
      </c>
      <c r="K915" t="s">
        <v>16</v>
      </c>
      <c r="N915" t="s">
        <v>12</v>
      </c>
      <c r="R915" s="46">
        <v>39872</v>
      </c>
      <c r="S915" s="47">
        <v>0.18490740740740741</v>
      </c>
      <c r="T915" t="s">
        <v>66</v>
      </c>
      <c r="V915" s="46">
        <v>39885</v>
      </c>
      <c r="W915" s="47">
        <v>0.43451388888888887</v>
      </c>
    </row>
    <row r="916" spans="8:23">
      <c r="H916" s="46">
        <v>39857</v>
      </c>
      <c r="I916" s="47">
        <v>0.29954861111111114</v>
      </c>
      <c r="J916">
        <v>50</v>
      </c>
      <c r="K916" t="s">
        <v>15</v>
      </c>
      <c r="N916" t="s">
        <v>12</v>
      </c>
      <c r="R916" s="46">
        <v>39872</v>
      </c>
      <c r="S916" s="47">
        <v>0.18533564814814815</v>
      </c>
      <c r="T916" t="s">
        <v>66</v>
      </c>
      <c r="V916" s="46">
        <v>39885</v>
      </c>
      <c r="W916" s="47">
        <v>0.54525462962962956</v>
      </c>
    </row>
    <row r="917" spans="8:23">
      <c r="H917" s="46">
        <v>39857</v>
      </c>
      <c r="I917" s="47">
        <v>0.43679398148148146</v>
      </c>
      <c r="J917">
        <v>27</v>
      </c>
      <c r="K917" t="s">
        <v>16</v>
      </c>
      <c r="M917" t="s">
        <v>12</v>
      </c>
      <c r="R917" s="46">
        <v>39872</v>
      </c>
      <c r="S917" s="47">
        <v>0.18570601851851853</v>
      </c>
      <c r="T917" t="s">
        <v>66</v>
      </c>
      <c r="V917" s="46">
        <v>39885</v>
      </c>
      <c r="W917" s="47">
        <v>0.54543981481481485</v>
      </c>
    </row>
    <row r="918" spans="8:23">
      <c r="H918" s="46">
        <v>39857</v>
      </c>
      <c r="I918" s="47">
        <v>0.43737268518518518</v>
      </c>
      <c r="J918">
        <v>11</v>
      </c>
      <c r="K918" t="s">
        <v>16</v>
      </c>
      <c r="N918" t="s">
        <v>12</v>
      </c>
      <c r="R918" s="46">
        <v>39872</v>
      </c>
      <c r="S918" s="47">
        <v>0.18633101851851852</v>
      </c>
      <c r="T918" t="s">
        <v>67</v>
      </c>
      <c r="V918" s="46">
        <v>39885</v>
      </c>
      <c r="W918" s="47">
        <v>0.54612268518518514</v>
      </c>
    </row>
    <row r="919" spans="8:23">
      <c r="H919" s="46">
        <v>39857</v>
      </c>
      <c r="I919" s="47">
        <v>0.43775462962962958</v>
      </c>
      <c r="J919">
        <v>23</v>
      </c>
      <c r="K919" t="s">
        <v>16</v>
      </c>
      <c r="N919" t="s">
        <v>12</v>
      </c>
      <c r="R919" s="46">
        <v>39872</v>
      </c>
      <c r="S919" s="47">
        <v>0.41267361111111112</v>
      </c>
      <c r="T919" t="s">
        <v>73</v>
      </c>
      <c r="V919" s="46">
        <v>39885</v>
      </c>
      <c r="W919" s="47">
        <v>0.59739583333333335</v>
      </c>
    </row>
    <row r="920" spans="8:23">
      <c r="H920" s="46">
        <v>39857</v>
      </c>
      <c r="I920" s="47">
        <v>0.59028935185185183</v>
      </c>
      <c r="J920">
        <v>46</v>
      </c>
      <c r="K920" t="s">
        <v>15</v>
      </c>
      <c r="M920" t="s">
        <v>12</v>
      </c>
      <c r="R920" s="46">
        <v>39872</v>
      </c>
      <c r="S920" s="47">
        <v>0.41268518518518515</v>
      </c>
      <c r="T920" t="s">
        <v>73</v>
      </c>
      <c r="V920" s="46">
        <v>39885</v>
      </c>
      <c r="W920" s="47">
        <v>0.65460648148148148</v>
      </c>
    </row>
    <row r="921" spans="8:23">
      <c r="H921" s="46">
        <v>39857</v>
      </c>
      <c r="I921" s="47">
        <v>0.86526620370370377</v>
      </c>
      <c r="J921">
        <v>19</v>
      </c>
      <c r="K921" t="s">
        <v>15</v>
      </c>
      <c r="P921" t="s">
        <v>12</v>
      </c>
      <c r="R921" s="46">
        <v>39872</v>
      </c>
      <c r="S921" s="47">
        <v>0.52886574074074078</v>
      </c>
      <c r="T921" t="s">
        <v>67</v>
      </c>
      <c r="V921" s="46">
        <v>39885</v>
      </c>
      <c r="W921" s="47">
        <v>0.6787037037037037</v>
      </c>
    </row>
    <row r="922" spans="8:23">
      <c r="H922" s="46">
        <v>39857</v>
      </c>
      <c r="I922" s="47">
        <v>0.93887731481481485</v>
      </c>
      <c r="J922">
        <v>20</v>
      </c>
      <c r="K922" t="s">
        <v>15</v>
      </c>
      <c r="N922" t="s">
        <v>12</v>
      </c>
      <c r="R922" s="46">
        <v>39872</v>
      </c>
      <c r="S922" s="47">
        <v>0.54083333333333339</v>
      </c>
      <c r="T922" t="s">
        <v>66</v>
      </c>
      <c r="V922" s="46">
        <v>39885</v>
      </c>
      <c r="W922" s="47">
        <v>0.69832175925925932</v>
      </c>
    </row>
    <row r="923" spans="8:23">
      <c r="H923" s="46">
        <v>39858</v>
      </c>
      <c r="I923" s="47">
        <v>0.45996527777777779</v>
      </c>
      <c r="J923">
        <v>22</v>
      </c>
      <c r="K923" t="s">
        <v>16</v>
      </c>
      <c r="N923" t="s">
        <v>12</v>
      </c>
      <c r="R923" s="46">
        <v>39872</v>
      </c>
      <c r="S923" s="47">
        <v>0.54101851851851845</v>
      </c>
      <c r="T923" t="s">
        <v>66</v>
      </c>
      <c r="V923" s="46">
        <v>39885</v>
      </c>
      <c r="W923" s="47">
        <v>0.75040509259259258</v>
      </c>
    </row>
    <row r="924" spans="8:23">
      <c r="H924" s="46">
        <v>39858</v>
      </c>
      <c r="I924" s="47">
        <v>0.46201388888888889</v>
      </c>
      <c r="J924">
        <v>32</v>
      </c>
      <c r="K924" t="s">
        <v>16</v>
      </c>
      <c r="N924" t="s">
        <v>12</v>
      </c>
      <c r="R924" s="46">
        <v>39872</v>
      </c>
      <c r="S924" s="47">
        <v>0.54145833333333326</v>
      </c>
      <c r="T924" t="s">
        <v>66</v>
      </c>
      <c r="V924" s="46">
        <v>39885</v>
      </c>
      <c r="W924" s="47">
        <v>0.77193287037037039</v>
      </c>
    </row>
    <row r="925" spans="8:23">
      <c r="H925" s="46">
        <v>39858</v>
      </c>
      <c r="I925" s="47">
        <v>0.46265046296296292</v>
      </c>
      <c r="J925">
        <v>17</v>
      </c>
      <c r="K925" t="s">
        <v>16</v>
      </c>
      <c r="N925" t="s">
        <v>12</v>
      </c>
      <c r="R925" s="46">
        <v>39872</v>
      </c>
      <c r="S925" s="47">
        <v>0.8041666666666667</v>
      </c>
      <c r="T925" t="s">
        <v>65</v>
      </c>
      <c r="V925" s="46">
        <v>39885</v>
      </c>
      <c r="W925" s="47">
        <v>0.92685185185185182</v>
      </c>
    </row>
    <row r="926" spans="8:23">
      <c r="H926" s="46">
        <v>39858</v>
      </c>
      <c r="I926" s="47">
        <v>0.46310185185185188</v>
      </c>
      <c r="J926">
        <v>195</v>
      </c>
      <c r="K926" t="s">
        <v>16</v>
      </c>
      <c r="N926" t="s">
        <v>12</v>
      </c>
      <c r="R926" s="46">
        <v>39873</v>
      </c>
      <c r="S926" s="47">
        <v>0.39268518518518519</v>
      </c>
      <c r="T926" t="s">
        <v>67</v>
      </c>
      <c r="V926" s="46">
        <v>39886</v>
      </c>
      <c r="W926" s="47">
        <v>5.0243055555555555E-2</v>
      </c>
    </row>
    <row r="927" spans="8:23">
      <c r="H927" s="46">
        <v>39859</v>
      </c>
      <c r="I927" s="47">
        <v>0.44111111111111106</v>
      </c>
      <c r="J927">
        <v>14</v>
      </c>
      <c r="K927" t="s">
        <v>15</v>
      </c>
      <c r="P927" t="s">
        <v>12</v>
      </c>
      <c r="R927" s="46">
        <v>39873</v>
      </c>
      <c r="S927" s="47">
        <v>0.41012731481481479</v>
      </c>
      <c r="T927" t="s">
        <v>73</v>
      </c>
      <c r="V927" s="46">
        <v>39886</v>
      </c>
      <c r="W927" s="47">
        <v>0.3992708333333333</v>
      </c>
    </row>
    <row r="928" spans="8:23">
      <c r="H928" s="46">
        <v>39859</v>
      </c>
      <c r="I928" s="47">
        <v>0.45314814814814813</v>
      </c>
      <c r="J928">
        <v>12</v>
      </c>
      <c r="K928" t="s">
        <v>16</v>
      </c>
      <c r="M928" t="s">
        <v>12</v>
      </c>
      <c r="R928" s="46">
        <v>39873</v>
      </c>
      <c r="S928" s="47">
        <v>0.41013888888888889</v>
      </c>
      <c r="T928" t="s">
        <v>73</v>
      </c>
      <c r="V928" s="46">
        <v>39886</v>
      </c>
      <c r="W928" s="47">
        <v>0.40482638888888894</v>
      </c>
    </row>
    <row r="929" spans="8:23">
      <c r="H929" s="46">
        <v>39859</v>
      </c>
      <c r="I929" s="47">
        <v>0.45362268518518517</v>
      </c>
      <c r="J929">
        <v>22</v>
      </c>
      <c r="K929" t="s">
        <v>16</v>
      </c>
      <c r="N929" t="s">
        <v>12</v>
      </c>
      <c r="R929" s="46">
        <v>39873</v>
      </c>
      <c r="S929" s="47">
        <v>0.41256944444444449</v>
      </c>
      <c r="T929" t="s">
        <v>73</v>
      </c>
      <c r="V929" s="46">
        <v>39886</v>
      </c>
      <c r="W929" s="47">
        <v>0.40486111111111112</v>
      </c>
    </row>
    <row r="930" spans="8:23">
      <c r="H930" s="46">
        <v>39859</v>
      </c>
      <c r="I930" s="47">
        <v>0.93065972222222226</v>
      </c>
      <c r="J930">
        <v>23</v>
      </c>
      <c r="K930" t="s">
        <v>16</v>
      </c>
      <c r="N930" t="s">
        <v>12</v>
      </c>
      <c r="R930" s="46">
        <v>39873</v>
      </c>
      <c r="S930" s="47">
        <v>0.41258101851851853</v>
      </c>
      <c r="T930" t="s">
        <v>73</v>
      </c>
      <c r="V930" s="46">
        <v>39886</v>
      </c>
      <c r="W930" s="47">
        <v>0.44034722222222222</v>
      </c>
    </row>
    <row r="931" spans="8:23">
      <c r="H931" s="46">
        <v>39859</v>
      </c>
      <c r="I931" s="47">
        <v>0.94457175925925929</v>
      </c>
      <c r="J931">
        <v>27</v>
      </c>
      <c r="K931" t="s">
        <v>16</v>
      </c>
      <c r="N931" t="s">
        <v>12</v>
      </c>
      <c r="R931" s="46">
        <v>39873</v>
      </c>
      <c r="S931" s="47">
        <v>0.41339120370370369</v>
      </c>
      <c r="T931" t="s">
        <v>73</v>
      </c>
      <c r="V931" s="46">
        <v>39886</v>
      </c>
      <c r="W931" s="47">
        <v>0.44972222222222219</v>
      </c>
    </row>
    <row r="932" spans="8:23">
      <c r="H932" s="46">
        <v>39860</v>
      </c>
      <c r="I932" s="47">
        <v>0.29956018518518518</v>
      </c>
      <c r="J932">
        <v>16</v>
      </c>
      <c r="K932" t="s">
        <v>16</v>
      </c>
      <c r="M932" t="s">
        <v>12</v>
      </c>
      <c r="R932" s="46">
        <v>39873</v>
      </c>
      <c r="S932" s="47">
        <v>0.41341435185185182</v>
      </c>
      <c r="T932" t="s">
        <v>73</v>
      </c>
      <c r="V932" s="46">
        <v>39886</v>
      </c>
      <c r="W932" s="47">
        <v>0.45065972222222223</v>
      </c>
    </row>
    <row r="933" spans="8:23">
      <c r="H933" s="46">
        <v>39860</v>
      </c>
      <c r="I933" s="47">
        <v>0.70548611111111104</v>
      </c>
      <c r="J933">
        <v>17</v>
      </c>
      <c r="K933" t="s">
        <v>16</v>
      </c>
      <c r="M933" t="s">
        <v>12</v>
      </c>
      <c r="R933" s="46">
        <v>39873</v>
      </c>
      <c r="S933" s="47">
        <v>0.41395833333333337</v>
      </c>
      <c r="T933" t="s">
        <v>73</v>
      </c>
      <c r="V933" s="46">
        <v>39886</v>
      </c>
      <c r="W933" s="47">
        <v>0.73793981481481474</v>
      </c>
    </row>
    <row r="934" spans="8:23">
      <c r="H934" s="46">
        <v>39862</v>
      </c>
      <c r="I934" s="47">
        <v>0.45881944444444445</v>
      </c>
      <c r="J934">
        <v>26</v>
      </c>
      <c r="K934" t="s">
        <v>16</v>
      </c>
      <c r="N934" t="s">
        <v>12</v>
      </c>
      <c r="R934" s="46">
        <v>39873</v>
      </c>
      <c r="S934" s="47">
        <v>0.41396990740740741</v>
      </c>
      <c r="T934" t="s">
        <v>73</v>
      </c>
      <c r="V934" s="46">
        <v>39886</v>
      </c>
      <c r="W934" s="47">
        <v>0.83256944444444436</v>
      </c>
    </row>
    <row r="935" spans="8:23">
      <c r="H935" s="46">
        <v>39863</v>
      </c>
      <c r="I935" s="47">
        <v>0.48831018518518521</v>
      </c>
      <c r="J935">
        <v>27</v>
      </c>
      <c r="K935" t="s">
        <v>16</v>
      </c>
      <c r="N935" t="s">
        <v>12</v>
      </c>
      <c r="R935" s="46">
        <v>39873</v>
      </c>
      <c r="S935" s="47">
        <v>0.41494212962962962</v>
      </c>
      <c r="T935" t="s">
        <v>73</v>
      </c>
      <c r="V935" s="46">
        <v>39886</v>
      </c>
      <c r="W935" s="47">
        <v>0.83285879629629633</v>
      </c>
    </row>
    <row r="936" spans="8:23">
      <c r="H936" s="46">
        <v>39863</v>
      </c>
      <c r="I936" s="47">
        <v>0.74681712962962965</v>
      </c>
      <c r="J936">
        <v>22</v>
      </c>
      <c r="K936" t="s">
        <v>16</v>
      </c>
      <c r="N936" t="s">
        <v>12</v>
      </c>
      <c r="R936" s="46">
        <v>39873</v>
      </c>
      <c r="S936" s="47">
        <v>0.41495370370370371</v>
      </c>
      <c r="T936" t="s">
        <v>73</v>
      </c>
      <c r="V936" s="46">
        <v>39886</v>
      </c>
      <c r="W936" s="47">
        <v>0.88780092592592597</v>
      </c>
    </row>
    <row r="937" spans="8:23">
      <c r="H937" s="46">
        <v>39863</v>
      </c>
      <c r="I937" s="47">
        <v>0.74746527777777771</v>
      </c>
      <c r="J937">
        <v>21</v>
      </c>
      <c r="K937" t="s">
        <v>16</v>
      </c>
      <c r="N937" t="s">
        <v>12</v>
      </c>
      <c r="R937" s="46">
        <v>39873</v>
      </c>
      <c r="S937" s="47">
        <v>0.41567129629629629</v>
      </c>
      <c r="T937" t="s">
        <v>73</v>
      </c>
      <c r="V937" s="46">
        <v>39886</v>
      </c>
      <c r="W937" s="47">
        <v>0.88952546296296298</v>
      </c>
    </row>
    <row r="938" spans="8:23">
      <c r="H938" s="46">
        <v>39863</v>
      </c>
      <c r="I938" s="47">
        <v>0.86549768518518511</v>
      </c>
      <c r="J938">
        <v>22</v>
      </c>
      <c r="K938" t="s">
        <v>16</v>
      </c>
      <c r="N938" t="s">
        <v>12</v>
      </c>
      <c r="R938" s="46">
        <v>39873</v>
      </c>
      <c r="S938" s="47">
        <v>0.41568287037037038</v>
      </c>
      <c r="T938" t="s">
        <v>73</v>
      </c>
      <c r="V938" s="46">
        <v>39886</v>
      </c>
      <c r="W938" s="47">
        <v>0.89039351851851845</v>
      </c>
    </row>
    <row r="939" spans="8:23">
      <c r="H939" s="46">
        <v>39863</v>
      </c>
      <c r="I939" s="47">
        <v>0.96604166666666658</v>
      </c>
      <c r="J939">
        <v>23</v>
      </c>
      <c r="K939" t="s">
        <v>16</v>
      </c>
      <c r="N939" t="s">
        <v>12</v>
      </c>
      <c r="R939" s="46">
        <v>39873</v>
      </c>
      <c r="S939" s="47">
        <v>0.41577546296296292</v>
      </c>
      <c r="T939" t="s">
        <v>73</v>
      </c>
      <c r="V939" s="46">
        <v>39886</v>
      </c>
      <c r="W939" s="47">
        <v>0.89048611111111109</v>
      </c>
    </row>
    <row r="940" spans="8:23">
      <c r="H940" s="46">
        <v>39864</v>
      </c>
      <c r="I940" s="47">
        <v>0.28968749999999999</v>
      </c>
      <c r="J940">
        <v>40</v>
      </c>
      <c r="K940" t="s">
        <v>16</v>
      </c>
      <c r="N940" t="s">
        <v>12</v>
      </c>
      <c r="R940" s="46">
        <v>39873</v>
      </c>
      <c r="S940" s="47">
        <v>0.41578703703703707</v>
      </c>
      <c r="T940" t="s">
        <v>73</v>
      </c>
      <c r="V940" s="46">
        <v>39886</v>
      </c>
      <c r="W940" s="47">
        <v>0.890625</v>
      </c>
    </row>
    <row r="941" spans="8:23">
      <c r="H941" s="46">
        <v>39864</v>
      </c>
      <c r="I941" s="47">
        <v>0.32263888888888886</v>
      </c>
      <c r="J941">
        <v>31</v>
      </c>
      <c r="K941" t="s">
        <v>16</v>
      </c>
      <c r="N941" t="s">
        <v>12</v>
      </c>
      <c r="R941" s="46">
        <v>39873</v>
      </c>
      <c r="S941" s="47">
        <v>0.41652777777777777</v>
      </c>
      <c r="T941" t="s">
        <v>73</v>
      </c>
      <c r="V941" s="46">
        <v>39886</v>
      </c>
      <c r="W941" s="47">
        <v>0.89175925925925925</v>
      </c>
    </row>
    <row r="942" spans="8:23">
      <c r="H942" s="46">
        <v>39864</v>
      </c>
      <c r="I942" s="47">
        <v>0.36180555555555555</v>
      </c>
      <c r="J942">
        <v>52</v>
      </c>
      <c r="K942" t="s">
        <v>16</v>
      </c>
      <c r="N942" t="s">
        <v>12</v>
      </c>
      <c r="R942" s="46">
        <v>39873</v>
      </c>
      <c r="S942" s="47">
        <v>0.41653935185185187</v>
      </c>
      <c r="T942" t="s">
        <v>73</v>
      </c>
      <c r="V942" s="46">
        <v>39886</v>
      </c>
      <c r="W942" s="47">
        <v>0.89408564814814817</v>
      </c>
    </row>
    <row r="943" spans="8:23">
      <c r="H943" s="46">
        <v>39864</v>
      </c>
      <c r="I943" s="47">
        <v>0.4435763888888889</v>
      </c>
      <c r="J943">
        <v>151</v>
      </c>
      <c r="K943" t="s">
        <v>15</v>
      </c>
      <c r="N943" t="s">
        <v>12</v>
      </c>
      <c r="R943" s="46">
        <v>39873</v>
      </c>
      <c r="S943" s="47">
        <v>0.8989583333333333</v>
      </c>
      <c r="T943" t="s">
        <v>67</v>
      </c>
      <c r="V943" s="46">
        <v>39886</v>
      </c>
      <c r="W943" s="47">
        <v>0.9046643518518519</v>
      </c>
    </row>
    <row r="944" spans="8:23">
      <c r="H944" s="46">
        <v>39864</v>
      </c>
      <c r="I944" s="47">
        <v>0.52733796296296298</v>
      </c>
      <c r="J944">
        <v>104</v>
      </c>
      <c r="K944" t="s">
        <v>15</v>
      </c>
      <c r="N944" t="s">
        <v>12</v>
      </c>
      <c r="R944" s="46">
        <v>39873</v>
      </c>
      <c r="S944" s="47">
        <v>0.15090277777777777</v>
      </c>
      <c r="T944" t="s">
        <v>65</v>
      </c>
      <c r="V944" s="46">
        <v>39886</v>
      </c>
      <c r="W944" s="47">
        <v>0.91403935185185192</v>
      </c>
    </row>
    <row r="945" spans="8:23">
      <c r="H945" s="46">
        <v>39864</v>
      </c>
      <c r="I945" s="47">
        <v>0.67091435185185189</v>
      </c>
      <c r="J945">
        <v>67</v>
      </c>
      <c r="K945" t="s">
        <v>16</v>
      </c>
      <c r="N945" t="s">
        <v>12</v>
      </c>
      <c r="R945" s="46">
        <v>39873</v>
      </c>
      <c r="S945" s="47">
        <v>0.21712962962962964</v>
      </c>
      <c r="T945" t="s">
        <v>65</v>
      </c>
      <c r="V945" s="46">
        <v>39887</v>
      </c>
      <c r="W945" s="47">
        <v>0.36107638888888888</v>
      </c>
    </row>
    <row r="946" spans="8:23">
      <c r="H946" s="46">
        <v>39864</v>
      </c>
      <c r="I946" s="47">
        <v>0.67199074074074072</v>
      </c>
      <c r="J946">
        <v>168</v>
      </c>
      <c r="K946" t="s">
        <v>16</v>
      </c>
      <c r="N946" t="s">
        <v>12</v>
      </c>
      <c r="R946" s="46">
        <v>39874</v>
      </c>
      <c r="S946" s="47">
        <v>0.2595601851851852</v>
      </c>
      <c r="T946" t="s">
        <v>67</v>
      </c>
      <c r="V946" s="46">
        <v>39887</v>
      </c>
      <c r="W946" s="47">
        <v>0.36936342592592591</v>
      </c>
    </row>
    <row r="947" spans="8:23">
      <c r="H947" s="46">
        <v>39864</v>
      </c>
      <c r="I947" s="47">
        <v>0.67422453703703711</v>
      </c>
      <c r="J947">
        <v>63</v>
      </c>
      <c r="K947" t="s">
        <v>15</v>
      </c>
      <c r="N947" t="s">
        <v>12</v>
      </c>
      <c r="R947" s="46">
        <v>39874</v>
      </c>
      <c r="S947" s="47">
        <v>0.32869212962962963</v>
      </c>
      <c r="T947" t="s">
        <v>73</v>
      </c>
      <c r="V947" s="46">
        <v>39887</v>
      </c>
      <c r="W947" s="47">
        <v>0.41285879629629635</v>
      </c>
    </row>
    <row r="948" spans="8:23">
      <c r="H948" s="46">
        <v>39864</v>
      </c>
      <c r="I948" s="47">
        <v>0.9822453703703703</v>
      </c>
      <c r="J948">
        <v>88</v>
      </c>
      <c r="K948" t="s">
        <v>15</v>
      </c>
      <c r="N948" t="s">
        <v>12</v>
      </c>
      <c r="R948" s="46">
        <v>39874</v>
      </c>
      <c r="S948" s="47">
        <v>0.32871527777777776</v>
      </c>
      <c r="T948" t="s">
        <v>73</v>
      </c>
      <c r="V948" s="46">
        <v>39887</v>
      </c>
      <c r="W948" s="47">
        <v>0.41342592592592592</v>
      </c>
    </row>
    <row r="949" spans="8:23">
      <c r="H949" s="46">
        <v>39865</v>
      </c>
      <c r="I949" s="47">
        <v>0.42821759259259262</v>
      </c>
      <c r="J949">
        <v>23</v>
      </c>
      <c r="K949" t="s">
        <v>16</v>
      </c>
      <c r="N949" t="s">
        <v>12</v>
      </c>
      <c r="R949" s="46">
        <v>39874</v>
      </c>
      <c r="S949" s="47">
        <v>0.32891203703703703</v>
      </c>
      <c r="T949" t="s">
        <v>65</v>
      </c>
      <c r="V949" s="46">
        <v>39887</v>
      </c>
      <c r="W949" s="47">
        <v>0.41346064814814815</v>
      </c>
    </row>
    <row r="950" spans="8:23">
      <c r="H950" s="46">
        <v>39865</v>
      </c>
      <c r="I950" s="47">
        <v>0.42872685185185189</v>
      </c>
      <c r="J950">
        <v>22</v>
      </c>
      <c r="K950" t="s">
        <v>16</v>
      </c>
      <c r="N950" t="s">
        <v>12</v>
      </c>
      <c r="R950" s="46">
        <v>39874</v>
      </c>
      <c r="S950" s="47">
        <v>0.3354861111111111</v>
      </c>
      <c r="T950" t="s">
        <v>65</v>
      </c>
      <c r="V950" s="46">
        <v>39887</v>
      </c>
      <c r="W950" s="47">
        <v>0.52363425925925922</v>
      </c>
    </row>
    <row r="951" spans="8:23">
      <c r="H951" s="46">
        <v>39865</v>
      </c>
      <c r="I951" s="47">
        <v>0.88834490740740746</v>
      </c>
      <c r="J951">
        <v>155</v>
      </c>
      <c r="K951" t="s">
        <v>15</v>
      </c>
      <c r="N951" t="s">
        <v>12</v>
      </c>
      <c r="R951" s="46">
        <v>39874</v>
      </c>
      <c r="S951" s="47">
        <v>0.38480324074074074</v>
      </c>
      <c r="T951" t="s">
        <v>73</v>
      </c>
      <c r="V951" s="46">
        <v>39887</v>
      </c>
      <c r="W951" s="47">
        <v>0.52619212962962958</v>
      </c>
    </row>
    <row r="952" spans="8:23">
      <c r="H952" s="46">
        <v>39866</v>
      </c>
      <c r="I952" s="47">
        <v>0.53479166666666667</v>
      </c>
      <c r="J952">
        <v>55</v>
      </c>
      <c r="K952" t="s">
        <v>16</v>
      </c>
      <c r="N952" t="s">
        <v>12</v>
      </c>
      <c r="R952" s="46">
        <v>39874</v>
      </c>
      <c r="S952" s="47">
        <v>0.38481481481481478</v>
      </c>
      <c r="T952" t="s">
        <v>73</v>
      </c>
      <c r="V952" s="46">
        <v>39887</v>
      </c>
      <c r="W952" s="47">
        <v>0.94896990740740739</v>
      </c>
    </row>
    <row r="953" spans="8:23">
      <c r="H953" s="46">
        <v>39866</v>
      </c>
      <c r="I953" s="47">
        <v>0.57326388888888891</v>
      </c>
      <c r="J953">
        <v>148</v>
      </c>
      <c r="K953" t="s">
        <v>15</v>
      </c>
      <c r="P953" t="s">
        <v>12</v>
      </c>
      <c r="R953" s="46">
        <v>39874</v>
      </c>
      <c r="S953" s="47">
        <v>0.38488425925925923</v>
      </c>
      <c r="T953" t="s">
        <v>73</v>
      </c>
      <c r="V953" s="46">
        <v>39888</v>
      </c>
      <c r="W953" s="47">
        <v>0.2666203703703704</v>
      </c>
    </row>
    <row r="954" spans="8:23">
      <c r="H954" s="46">
        <v>39866</v>
      </c>
      <c r="I954" s="47">
        <v>0.79464120370370372</v>
      </c>
      <c r="J954">
        <v>31</v>
      </c>
      <c r="K954" t="s">
        <v>16</v>
      </c>
      <c r="N954" t="s">
        <v>12</v>
      </c>
      <c r="R954" s="46">
        <v>39874</v>
      </c>
      <c r="S954" s="47">
        <v>0.38489583333333338</v>
      </c>
      <c r="T954" t="s">
        <v>73</v>
      </c>
      <c r="V954" s="46">
        <v>39888</v>
      </c>
      <c r="W954" s="47">
        <v>0.26667824074074076</v>
      </c>
    </row>
    <row r="955" spans="8:23">
      <c r="H955" s="46">
        <v>39866</v>
      </c>
      <c r="I955" s="47">
        <v>0.79594907407407411</v>
      </c>
      <c r="J955">
        <v>28</v>
      </c>
      <c r="K955" t="s">
        <v>16</v>
      </c>
      <c r="N955" t="s">
        <v>12</v>
      </c>
      <c r="R955" s="46">
        <v>39874</v>
      </c>
      <c r="S955" s="47">
        <v>0.39087962962962958</v>
      </c>
      <c r="T955" t="s">
        <v>73</v>
      </c>
      <c r="V955" s="46">
        <v>39888</v>
      </c>
      <c r="W955" s="47">
        <v>0.32673611111111112</v>
      </c>
    </row>
    <row r="956" spans="8:23">
      <c r="H956" s="46">
        <v>39866</v>
      </c>
      <c r="I956" s="47">
        <v>0.79653935185185187</v>
      </c>
      <c r="J956">
        <v>28</v>
      </c>
      <c r="K956" t="s">
        <v>15</v>
      </c>
      <c r="N956" t="s">
        <v>12</v>
      </c>
      <c r="R956" s="46">
        <v>39874</v>
      </c>
      <c r="S956" s="47">
        <v>0.39089120370370373</v>
      </c>
      <c r="T956" t="s">
        <v>73</v>
      </c>
      <c r="V956" s="46">
        <v>39888</v>
      </c>
      <c r="W956" s="47">
        <v>0.4696643518518519</v>
      </c>
    </row>
    <row r="957" spans="8:23">
      <c r="H957" s="46">
        <v>39866</v>
      </c>
      <c r="I957" s="47">
        <v>0.7971759259259259</v>
      </c>
      <c r="J957">
        <v>51</v>
      </c>
      <c r="K957" t="s">
        <v>16</v>
      </c>
      <c r="N957" t="s">
        <v>12</v>
      </c>
      <c r="R957" s="46">
        <v>39874</v>
      </c>
      <c r="S957" s="47">
        <v>0.39179398148148148</v>
      </c>
      <c r="T957" t="s">
        <v>68</v>
      </c>
      <c r="V957" s="46">
        <v>39888</v>
      </c>
      <c r="W957" s="47">
        <v>0.53839120370370364</v>
      </c>
    </row>
    <row r="958" spans="8:23">
      <c r="H958" s="46">
        <v>39866</v>
      </c>
      <c r="I958" s="47">
        <v>0.90490740740740738</v>
      </c>
      <c r="J958">
        <v>22</v>
      </c>
      <c r="K958" t="s">
        <v>16</v>
      </c>
      <c r="N958" t="s">
        <v>12</v>
      </c>
      <c r="R958" s="46">
        <v>39874</v>
      </c>
      <c r="S958" s="47">
        <v>0.3919212962962963</v>
      </c>
      <c r="T958" t="s">
        <v>67</v>
      </c>
      <c r="V958" s="46">
        <v>39888</v>
      </c>
      <c r="W958" s="47">
        <v>0.54152777777777772</v>
      </c>
    </row>
    <row r="959" spans="8:23">
      <c r="H959" s="46">
        <v>39866</v>
      </c>
      <c r="I959" s="47">
        <v>0.33763888888888888</v>
      </c>
      <c r="J959">
        <v>18</v>
      </c>
      <c r="K959" t="s">
        <v>16</v>
      </c>
      <c r="N959" t="s">
        <v>12</v>
      </c>
      <c r="R959" s="46">
        <v>39874</v>
      </c>
      <c r="S959" s="47">
        <v>0.8224189814814814</v>
      </c>
      <c r="T959" t="s">
        <v>65</v>
      </c>
      <c r="V959" s="46">
        <v>39888</v>
      </c>
      <c r="W959" s="47">
        <v>0.59734953703703708</v>
      </c>
    </row>
    <row r="960" spans="8:23">
      <c r="H960" s="46">
        <v>39866</v>
      </c>
      <c r="I960" s="47">
        <v>0.33825231481481483</v>
      </c>
      <c r="J960">
        <v>21</v>
      </c>
      <c r="K960" t="s">
        <v>16</v>
      </c>
      <c r="N960" t="s">
        <v>12</v>
      </c>
      <c r="R960" s="46">
        <v>39874</v>
      </c>
      <c r="S960" s="47">
        <v>0.82291666666666663</v>
      </c>
      <c r="T960" t="s">
        <v>69</v>
      </c>
      <c r="V960" s="46">
        <v>39888</v>
      </c>
      <c r="W960" s="47">
        <v>0.70751157407407417</v>
      </c>
    </row>
    <row r="961" spans="8:23">
      <c r="H961" s="46">
        <v>39866</v>
      </c>
      <c r="I961" s="47">
        <v>0.33877314814814818</v>
      </c>
      <c r="J961">
        <v>24</v>
      </c>
      <c r="K961" t="s">
        <v>16</v>
      </c>
      <c r="N961" t="s">
        <v>12</v>
      </c>
      <c r="R961" s="46">
        <v>39875</v>
      </c>
      <c r="S961" s="47">
        <v>0.18597222222222221</v>
      </c>
      <c r="T961" t="s">
        <v>65</v>
      </c>
      <c r="V961" s="46">
        <v>39888</v>
      </c>
      <c r="W961" s="47">
        <v>0.71780092592592604</v>
      </c>
    </row>
    <row r="962" spans="8:23">
      <c r="H962" s="46">
        <v>39866</v>
      </c>
      <c r="I962" s="47">
        <v>0.34055555555555556</v>
      </c>
      <c r="J962">
        <v>32</v>
      </c>
      <c r="K962" t="s">
        <v>16</v>
      </c>
      <c r="N962" t="s">
        <v>12</v>
      </c>
      <c r="R962" s="46">
        <v>39875</v>
      </c>
      <c r="S962" s="47">
        <v>0.26400462962962962</v>
      </c>
      <c r="T962" t="s">
        <v>65</v>
      </c>
      <c r="V962" s="46">
        <v>39888</v>
      </c>
      <c r="W962" s="47">
        <v>0.77043981481481483</v>
      </c>
    </row>
    <row r="963" spans="8:23">
      <c r="H963" s="46">
        <v>39866</v>
      </c>
      <c r="I963" s="47">
        <v>0.40332175925925928</v>
      </c>
      <c r="J963">
        <v>368</v>
      </c>
      <c r="K963" t="s">
        <v>15</v>
      </c>
      <c r="N963" t="s">
        <v>12</v>
      </c>
      <c r="R963" s="46">
        <v>39875</v>
      </c>
      <c r="S963" s="47">
        <v>0.26427083333333334</v>
      </c>
      <c r="T963" t="s">
        <v>65</v>
      </c>
      <c r="V963" s="46">
        <v>39888</v>
      </c>
      <c r="W963" s="47">
        <v>0.78391203703703705</v>
      </c>
    </row>
    <row r="964" spans="8:23">
      <c r="H964" s="46">
        <v>39867</v>
      </c>
      <c r="I964" s="47">
        <v>0.39361111111111113</v>
      </c>
      <c r="J964">
        <v>41</v>
      </c>
      <c r="K964" t="s">
        <v>16</v>
      </c>
      <c r="N964" t="s">
        <v>12</v>
      </c>
      <c r="R964" s="46">
        <v>39875</v>
      </c>
      <c r="S964" s="47">
        <v>0.26430555555555557</v>
      </c>
      <c r="T964" t="s">
        <v>65</v>
      </c>
      <c r="V964" s="46">
        <v>39888</v>
      </c>
      <c r="W964" s="47">
        <v>0.9679282407407408</v>
      </c>
    </row>
    <row r="965" spans="8:23">
      <c r="H965" s="46">
        <v>39867</v>
      </c>
      <c r="I965" s="47">
        <v>0.4012384259259259</v>
      </c>
      <c r="J965">
        <v>12</v>
      </c>
      <c r="K965" t="s">
        <v>16</v>
      </c>
      <c r="N965" t="s">
        <v>12</v>
      </c>
      <c r="R965" s="46">
        <v>39875</v>
      </c>
      <c r="S965" s="47">
        <v>0.34469907407407407</v>
      </c>
      <c r="T965" t="s">
        <v>66</v>
      </c>
      <c r="V965" s="46">
        <v>39888</v>
      </c>
      <c r="W965" s="47">
        <v>0.96831018518518519</v>
      </c>
    </row>
    <row r="966" spans="8:23">
      <c r="H966" s="46">
        <v>39867</v>
      </c>
      <c r="I966" s="47">
        <v>0.40179398148148149</v>
      </c>
      <c r="J966">
        <v>24</v>
      </c>
      <c r="K966" t="s">
        <v>16</v>
      </c>
      <c r="N966" t="s">
        <v>12</v>
      </c>
      <c r="R966" s="46">
        <v>39875</v>
      </c>
      <c r="S966" s="47">
        <v>0.34539351851851857</v>
      </c>
      <c r="T966" t="s">
        <v>66</v>
      </c>
      <c r="V966" s="46">
        <v>39889</v>
      </c>
      <c r="W966" s="47">
        <v>0.24656250000000002</v>
      </c>
    </row>
    <row r="967" spans="8:23">
      <c r="H967" s="46">
        <v>39867</v>
      </c>
      <c r="I967" s="47">
        <v>0.4024537037037037</v>
      </c>
      <c r="J967">
        <v>23</v>
      </c>
      <c r="K967" t="s">
        <v>16</v>
      </c>
      <c r="N967" t="s">
        <v>12</v>
      </c>
      <c r="R967" s="46">
        <v>39875</v>
      </c>
      <c r="S967" s="47">
        <v>0.34581018518518519</v>
      </c>
      <c r="T967" t="s">
        <v>66</v>
      </c>
      <c r="V967" s="46">
        <v>39889</v>
      </c>
      <c r="W967" s="47">
        <v>0.24665509259259258</v>
      </c>
    </row>
    <row r="968" spans="8:23">
      <c r="H968" s="46">
        <v>39867</v>
      </c>
      <c r="I968" s="47">
        <v>0.44358796296296293</v>
      </c>
      <c r="J968">
        <v>106</v>
      </c>
      <c r="K968" t="s">
        <v>15</v>
      </c>
      <c r="P968" t="s">
        <v>12</v>
      </c>
      <c r="R968" s="46">
        <v>39875</v>
      </c>
      <c r="S968" s="47">
        <v>0.7056365740740741</v>
      </c>
      <c r="T968" t="s">
        <v>69</v>
      </c>
      <c r="V968" s="46">
        <v>39889</v>
      </c>
      <c r="W968" s="47">
        <v>0.46471064814814816</v>
      </c>
    </row>
    <row r="969" spans="8:23">
      <c r="H969" s="46">
        <v>39867</v>
      </c>
      <c r="I969" s="47">
        <v>0.49334490740740744</v>
      </c>
      <c r="J969" t="s">
        <v>14</v>
      </c>
      <c r="K969" t="s">
        <v>14</v>
      </c>
      <c r="N969" t="s">
        <v>12</v>
      </c>
      <c r="R969" s="46">
        <v>39875</v>
      </c>
      <c r="S969" s="47">
        <v>0.70621527777777782</v>
      </c>
      <c r="T969" t="s">
        <v>69</v>
      </c>
      <c r="V969" s="46">
        <v>39889</v>
      </c>
      <c r="W969" s="47">
        <v>0.46815972222222224</v>
      </c>
    </row>
    <row r="970" spans="8:23">
      <c r="H970" s="46">
        <v>39867</v>
      </c>
      <c r="I970" s="47">
        <v>0.49557870370370366</v>
      </c>
      <c r="J970">
        <v>49</v>
      </c>
      <c r="K970" t="s">
        <v>16</v>
      </c>
      <c r="N970" t="s">
        <v>12</v>
      </c>
      <c r="R970" s="46">
        <v>39875</v>
      </c>
      <c r="S970" s="47">
        <v>0.96521990740740737</v>
      </c>
      <c r="T970" t="s">
        <v>67</v>
      </c>
      <c r="V970" s="46">
        <v>39889</v>
      </c>
      <c r="W970" s="47">
        <v>0.49793981481481481</v>
      </c>
    </row>
    <row r="971" spans="8:23">
      <c r="H971" s="46">
        <v>39867</v>
      </c>
      <c r="I971" s="47">
        <v>0.51151620370370365</v>
      </c>
      <c r="J971">
        <v>218</v>
      </c>
      <c r="K971" t="s">
        <v>15</v>
      </c>
      <c r="N971" t="s">
        <v>12</v>
      </c>
      <c r="R971" s="46">
        <v>39875</v>
      </c>
      <c r="S971" s="47">
        <v>0.9690509259259259</v>
      </c>
      <c r="T971" t="s">
        <v>65</v>
      </c>
      <c r="V971" s="46">
        <v>39889</v>
      </c>
      <c r="W971" s="47">
        <v>0.58053240740740741</v>
      </c>
    </row>
    <row r="972" spans="8:23">
      <c r="H972" s="46">
        <v>39867</v>
      </c>
      <c r="I972" s="47">
        <v>0.51431712962962961</v>
      </c>
      <c r="J972">
        <v>23</v>
      </c>
      <c r="K972" t="s">
        <v>16</v>
      </c>
      <c r="N972" t="s">
        <v>12</v>
      </c>
      <c r="R972" s="46">
        <v>39876</v>
      </c>
      <c r="S972" s="47">
        <v>0.19512731481481482</v>
      </c>
      <c r="T972" t="s">
        <v>73</v>
      </c>
      <c r="V972" s="46">
        <v>39889</v>
      </c>
      <c r="W972" s="47">
        <v>0.61124999999999996</v>
      </c>
    </row>
    <row r="973" spans="8:23">
      <c r="H973" s="46">
        <v>39867</v>
      </c>
      <c r="I973" s="47">
        <v>0.58122685185185186</v>
      </c>
      <c r="J973">
        <v>173</v>
      </c>
      <c r="K973" t="s">
        <v>15</v>
      </c>
      <c r="N973" t="s">
        <v>12</v>
      </c>
      <c r="R973" s="46">
        <v>39876</v>
      </c>
      <c r="S973" s="47">
        <v>0.19513888888888889</v>
      </c>
      <c r="T973" t="s">
        <v>73</v>
      </c>
      <c r="V973" s="46">
        <v>39889</v>
      </c>
      <c r="W973" s="47">
        <v>0.67417824074074073</v>
      </c>
    </row>
    <row r="974" spans="8:23">
      <c r="H974" s="46">
        <v>39867</v>
      </c>
      <c r="I974" s="47">
        <v>0.58346064814814813</v>
      </c>
      <c r="J974">
        <v>391</v>
      </c>
      <c r="K974" t="s">
        <v>15</v>
      </c>
      <c r="N974" t="s">
        <v>12</v>
      </c>
      <c r="R974" s="46">
        <v>39876</v>
      </c>
      <c r="S974" s="47">
        <v>0.19674768518518518</v>
      </c>
      <c r="T974" t="s">
        <v>71</v>
      </c>
      <c r="V974" s="46">
        <v>39889</v>
      </c>
      <c r="W974" s="47">
        <v>0.68696759259259255</v>
      </c>
    </row>
    <row r="975" spans="8:23">
      <c r="H975" s="46">
        <v>39867</v>
      </c>
      <c r="I975" s="47">
        <v>0.73908564814814814</v>
      </c>
      <c r="J975">
        <v>49</v>
      </c>
      <c r="K975" t="s">
        <v>16</v>
      </c>
      <c r="M975" t="s">
        <v>12</v>
      </c>
      <c r="R975" s="46">
        <v>39876</v>
      </c>
      <c r="S975" s="47">
        <v>0.26226851851851851</v>
      </c>
      <c r="T975" t="s">
        <v>73</v>
      </c>
      <c r="V975" s="46">
        <v>39889</v>
      </c>
      <c r="W975" s="47">
        <v>0.71596064814814808</v>
      </c>
    </row>
    <row r="976" spans="8:23">
      <c r="H976" s="46">
        <v>39867</v>
      </c>
      <c r="I976" s="47">
        <v>0.74144675925925929</v>
      </c>
      <c r="J976">
        <v>39</v>
      </c>
      <c r="K976" t="s">
        <v>16</v>
      </c>
      <c r="P976" t="s">
        <v>12</v>
      </c>
      <c r="R976" s="46">
        <v>39876</v>
      </c>
      <c r="S976" s="47">
        <v>0.26228009259259261</v>
      </c>
      <c r="T976" t="s">
        <v>73</v>
      </c>
      <c r="V976" s="46">
        <v>39889</v>
      </c>
      <c r="W976" s="47">
        <v>0.74148148148148152</v>
      </c>
    </row>
    <row r="977" spans="8:23">
      <c r="H977" s="46">
        <v>39867</v>
      </c>
      <c r="I977" s="47">
        <v>0.7437731481481481</v>
      </c>
      <c r="J977">
        <v>45</v>
      </c>
      <c r="K977" t="s">
        <v>16</v>
      </c>
      <c r="O977" t="s">
        <v>12</v>
      </c>
      <c r="R977" s="46">
        <v>39876</v>
      </c>
      <c r="S977" s="47">
        <v>0.26459490740740738</v>
      </c>
      <c r="T977" t="s">
        <v>71</v>
      </c>
      <c r="V977" s="46">
        <v>39889</v>
      </c>
      <c r="W977" s="47">
        <v>0.84521990740740749</v>
      </c>
    </row>
    <row r="978" spans="8:23">
      <c r="H978" s="46">
        <v>39867</v>
      </c>
      <c r="I978" s="47">
        <v>0.74674768518518519</v>
      </c>
      <c r="J978">
        <v>14</v>
      </c>
      <c r="K978" t="s">
        <v>16</v>
      </c>
      <c r="P978" t="s">
        <v>12</v>
      </c>
      <c r="R978" s="46">
        <v>39876</v>
      </c>
      <c r="S978" s="47">
        <v>0.30741898148148145</v>
      </c>
      <c r="T978" t="s">
        <v>65</v>
      </c>
      <c r="V978" s="46">
        <v>39889</v>
      </c>
      <c r="W978" s="47">
        <v>0.84790509259259261</v>
      </c>
    </row>
    <row r="979" spans="8:23">
      <c r="H979" s="46">
        <v>39867</v>
      </c>
      <c r="I979" s="47">
        <v>0.8210763888888889</v>
      </c>
      <c r="J979">
        <v>16</v>
      </c>
      <c r="K979" t="s">
        <v>16</v>
      </c>
      <c r="N979" t="s">
        <v>12</v>
      </c>
      <c r="R979" s="46">
        <v>39876</v>
      </c>
      <c r="S979" s="47">
        <v>0.30883101851851852</v>
      </c>
      <c r="T979" t="s">
        <v>67</v>
      </c>
      <c r="V979" s="46">
        <v>39889</v>
      </c>
      <c r="W979" s="47">
        <v>0.8480092592592593</v>
      </c>
    </row>
    <row r="980" spans="8:23">
      <c r="H980" s="46">
        <v>39867</v>
      </c>
      <c r="I980" s="47">
        <v>0.82145833333333329</v>
      </c>
      <c r="J980">
        <v>59</v>
      </c>
      <c r="K980" t="s">
        <v>16</v>
      </c>
      <c r="N980" t="s">
        <v>12</v>
      </c>
      <c r="R980" s="46">
        <v>39876</v>
      </c>
      <c r="S980" s="47">
        <v>0.32478009259259261</v>
      </c>
      <c r="T980" t="s">
        <v>73</v>
      </c>
      <c r="V980" s="46">
        <v>39890</v>
      </c>
      <c r="W980" s="47">
        <v>0.25171296296296297</v>
      </c>
    </row>
    <row r="981" spans="8:23">
      <c r="H981" s="46">
        <v>39867</v>
      </c>
      <c r="I981" s="47">
        <v>0.82519675925925917</v>
      </c>
      <c r="J981">
        <v>124</v>
      </c>
      <c r="K981" t="s">
        <v>15</v>
      </c>
      <c r="N981" t="s">
        <v>12</v>
      </c>
      <c r="R981" s="46">
        <v>39876</v>
      </c>
      <c r="S981" s="47">
        <v>0.32479166666666665</v>
      </c>
      <c r="T981" t="s">
        <v>73</v>
      </c>
      <c r="V981" s="46">
        <v>39890</v>
      </c>
      <c r="W981" s="47">
        <v>0.28498842592592594</v>
      </c>
    </row>
    <row r="982" spans="8:23">
      <c r="H982" s="46">
        <v>39867</v>
      </c>
      <c r="I982" s="47">
        <v>0.82707175925925924</v>
      </c>
      <c r="J982">
        <v>36</v>
      </c>
      <c r="K982" t="s">
        <v>16</v>
      </c>
      <c r="N982" t="s">
        <v>12</v>
      </c>
      <c r="R982" s="46">
        <v>39876</v>
      </c>
      <c r="S982" s="47">
        <v>0.33561342592592597</v>
      </c>
      <c r="T982" t="s">
        <v>73</v>
      </c>
      <c r="V982" s="46">
        <v>39890</v>
      </c>
      <c r="W982" s="47">
        <v>0.28552083333333333</v>
      </c>
    </row>
    <row r="983" spans="8:23">
      <c r="H983" s="46">
        <v>39868</v>
      </c>
      <c r="I983" s="47">
        <v>0.42277777777777775</v>
      </c>
      <c r="J983">
        <v>218</v>
      </c>
      <c r="K983" t="s">
        <v>15</v>
      </c>
      <c r="N983" t="s">
        <v>12</v>
      </c>
      <c r="R983" s="46">
        <v>39876</v>
      </c>
      <c r="S983" s="47">
        <v>0.33562500000000001</v>
      </c>
      <c r="T983" t="s">
        <v>73</v>
      </c>
      <c r="V983" s="46">
        <v>39890</v>
      </c>
      <c r="W983" s="47">
        <v>0.28556712962962966</v>
      </c>
    </row>
    <row r="984" spans="8:23">
      <c r="H984" s="46">
        <v>39868</v>
      </c>
      <c r="I984" s="47">
        <v>0.43157407407407405</v>
      </c>
      <c r="J984">
        <v>114</v>
      </c>
      <c r="K984" t="s">
        <v>15</v>
      </c>
      <c r="N984" t="s">
        <v>12</v>
      </c>
      <c r="R984" s="46">
        <v>39876</v>
      </c>
      <c r="S984" s="47">
        <v>0.34605324074074079</v>
      </c>
      <c r="T984" t="s">
        <v>73</v>
      </c>
      <c r="V984" s="46">
        <v>39890</v>
      </c>
      <c r="W984" s="47">
        <v>0.28561342592592592</v>
      </c>
    </row>
    <row r="985" spans="8:23">
      <c r="H985" s="46">
        <v>39868</v>
      </c>
      <c r="I985" s="47">
        <v>0.47335648148148146</v>
      </c>
      <c r="J985">
        <v>166</v>
      </c>
      <c r="K985" t="s">
        <v>15</v>
      </c>
      <c r="N985" t="s">
        <v>12</v>
      </c>
      <c r="R985" s="46">
        <v>39876</v>
      </c>
      <c r="S985" s="47">
        <v>0.34606481481481483</v>
      </c>
      <c r="T985" t="s">
        <v>73</v>
      </c>
      <c r="V985" s="46">
        <v>39890</v>
      </c>
      <c r="W985" s="47">
        <v>0.34442129629629631</v>
      </c>
    </row>
    <row r="986" spans="8:23">
      <c r="H986" s="46">
        <v>39868</v>
      </c>
      <c r="I986" s="47">
        <v>0.47974537037037041</v>
      </c>
      <c r="J986">
        <v>25</v>
      </c>
      <c r="K986" t="s">
        <v>16</v>
      </c>
      <c r="N986" t="s">
        <v>12</v>
      </c>
      <c r="R986" s="46">
        <v>39876</v>
      </c>
      <c r="S986" s="47">
        <v>0.34802083333333328</v>
      </c>
      <c r="T986" t="s">
        <v>65</v>
      </c>
      <c r="V986" s="46">
        <v>39890</v>
      </c>
      <c r="W986" s="47">
        <v>0.53158564814814813</v>
      </c>
    </row>
    <row r="987" spans="8:23">
      <c r="H987" s="46">
        <v>39868</v>
      </c>
      <c r="I987" s="47">
        <v>0.48030092592592594</v>
      </c>
      <c r="J987">
        <v>169</v>
      </c>
      <c r="K987" t="s">
        <v>15</v>
      </c>
      <c r="N987" t="s">
        <v>12</v>
      </c>
      <c r="R987" s="46">
        <v>39876</v>
      </c>
      <c r="S987" s="47">
        <v>0.3596064814814815</v>
      </c>
      <c r="T987" t="s">
        <v>65</v>
      </c>
      <c r="V987" s="46">
        <v>39890</v>
      </c>
      <c r="W987" s="47">
        <v>0.61811342592592589</v>
      </c>
    </row>
    <row r="988" spans="8:23">
      <c r="H988" s="46">
        <v>39868</v>
      </c>
      <c r="I988" s="47">
        <v>0.52719907407407407</v>
      </c>
      <c r="J988">
        <v>68</v>
      </c>
      <c r="K988" t="s">
        <v>15</v>
      </c>
      <c r="N988" t="s">
        <v>12</v>
      </c>
      <c r="R988" s="46">
        <v>39876</v>
      </c>
      <c r="S988" s="47">
        <v>0.35978009259259264</v>
      </c>
      <c r="T988" t="s">
        <v>65</v>
      </c>
      <c r="V988" s="46">
        <v>39890</v>
      </c>
      <c r="W988" s="47">
        <v>0.65917824074074072</v>
      </c>
    </row>
    <row r="989" spans="8:23">
      <c r="H989" s="46">
        <v>39868</v>
      </c>
      <c r="I989" s="47">
        <v>0.88216435185185194</v>
      </c>
      <c r="J989">
        <v>43</v>
      </c>
      <c r="K989" t="s">
        <v>16</v>
      </c>
      <c r="N989" t="s">
        <v>12</v>
      </c>
      <c r="R989" s="46">
        <v>39876</v>
      </c>
      <c r="S989" s="47">
        <v>0.41523148148148148</v>
      </c>
      <c r="T989" t="s">
        <v>65</v>
      </c>
      <c r="V989" s="46">
        <v>39890</v>
      </c>
      <c r="W989" s="47">
        <v>0.66033564814814816</v>
      </c>
    </row>
    <row r="990" spans="8:23">
      <c r="H990" s="46">
        <v>39868</v>
      </c>
      <c r="I990" s="47">
        <v>0.88289351851851849</v>
      </c>
      <c r="J990">
        <v>252</v>
      </c>
      <c r="K990" t="s">
        <v>15</v>
      </c>
      <c r="N990" t="s">
        <v>12</v>
      </c>
      <c r="R990" s="46">
        <v>39876</v>
      </c>
      <c r="S990" s="47">
        <v>0.7596180555555555</v>
      </c>
      <c r="T990" t="s">
        <v>65</v>
      </c>
      <c r="V990" s="46">
        <v>39890</v>
      </c>
      <c r="W990" s="47">
        <v>0.67056712962962972</v>
      </c>
    </row>
    <row r="991" spans="8:23">
      <c r="H991" s="46">
        <v>39868</v>
      </c>
      <c r="I991" s="47">
        <v>0.88612268518518522</v>
      </c>
      <c r="J991">
        <v>52</v>
      </c>
      <c r="K991" t="s">
        <v>16</v>
      </c>
      <c r="N991" t="s">
        <v>12</v>
      </c>
      <c r="R991" s="46">
        <v>39876</v>
      </c>
      <c r="S991" s="47">
        <v>0.75967592592592592</v>
      </c>
      <c r="T991" t="s">
        <v>66</v>
      </c>
      <c r="V991" s="46">
        <v>39890</v>
      </c>
      <c r="W991" s="47">
        <v>0.68263888888888891</v>
      </c>
    </row>
    <row r="992" spans="8:23">
      <c r="H992" s="46">
        <v>39868</v>
      </c>
      <c r="I992" s="47">
        <v>0.88688657407407412</v>
      </c>
      <c r="J992">
        <v>11</v>
      </c>
      <c r="K992" t="s">
        <v>16</v>
      </c>
      <c r="N992" t="s">
        <v>12</v>
      </c>
      <c r="R992" s="46">
        <v>39876</v>
      </c>
      <c r="S992" s="47">
        <v>0.75974537037037038</v>
      </c>
      <c r="T992" t="s">
        <v>66</v>
      </c>
      <c r="V992" s="46">
        <v>39890</v>
      </c>
      <c r="W992" s="47">
        <v>0.68451388888888898</v>
      </c>
    </row>
    <row r="993" spans="8:23">
      <c r="H993" s="46">
        <v>39868</v>
      </c>
      <c r="I993" s="47">
        <v>0.88719907407407417</v>
      </c>
      <c r="J993">
        <v>49</v>
      </c>
      <c r="K993" t="s">
        <v>16</v>
      </c>
      <c r="N993" t="s">
        <v>12</v>
      </c>
      <c r="R993" s="46">
        <v>39876</v>
      </c>
      <c r="S993" s="47">
        <v>0.75989583333333333</v>
      </c>
      <c r="T993" t="s">
        <v>65</v>
      </c>
      <c r="V993" s="46">
        <v>39890</v>
      </c>
      <c r="W993" s="47">
        <v>0.69601851851851848</v>
      </c>
    </row>
    <row r="994" spans="8:23">
      <c r="H994" s="46">
        <v>39868</v>
      </c>
      <c r="I994" s="47">
        <v>0.88795138888888892</v>
      </c>
      <c r="J994">
        <v>10</v>
      </c>
      <c r="K994" t="s">
        <v>16</v>
      </c>
      <c r="M994" t="s">
        <v>12</v>
      </c>
      <c r="R994" s="46">
        <v>39877</v>
      </c>
      <c r="S994" s="47">
        <v>0.18782407407407409</v>
      </c>
      <c r="T994" t="s">
        <v>65</v>
      </c>
      <c r="V994" s="46">
        <v>39890</v>
      </c>
      <c r="W994" s="47">
        <v>0.88240740740740742</v>
      </c>
    </row>
    <row r="995" spans="8:23">
      <c r="H995" s="46">
        <v>39868</v>
      </c>
      <c r="I995" s="47">
        <v>0.88834490740740746</v>
      </c>
      <c r="J995">
        <v>52</v>
      </c>
      <c r="K995" t="s">
        <v>16</v>
      </c>
      <c r="N995" t="s">
        <v>12</v>
      </c>
      <c r="R995" s="46">
        <v>39877</v>
      </c>
      <c r="S995" s="47">
        <v>0.35478009259259258</v>
      </c>
      <c r="T995" t="s">
        <v>67</v>
      </c>
      <c r="V995" s="46">
        <v>39890</v>
      </c>
      <c r="W995" s="47">
        <v>0.8868287037037037</v>
      </c>
    </row>
    <row r="996" spans="8:23">
      <c r="H996" s="46">
        <v>39868</v>
      </c>
      <c r="I996" s="47">
        <v>0.88924768518518515</v>
      </c>
      <c r="J996">
        <v>22</v>
      </c>
      <c r="K996" t="s">
        <v>16</v>
      </c>
      <c r="N996" t="s">
        <v>12</v>
      </c>
      <c r="R996" s="46">
        <v>39878</v>
      </c>
      <c r="S996" s="47">
        <v>0.18966435185185185</v>
      </c>
      <c r="T996" t="s">
        <v>67</v>
      </c>
      <c r="V996" s="46">
        <v>39890</v>
      </c>
      <c r="W996" s="47">
        <v>0.88685185185185178</v>
      </c>
    </row>
    <row r="997" spans="8:23">
      <c r="H997" s="46">
        <v>39868</v>
      </c>
      <c r="I997" s="47">
        <v>0.88983796296296302</v>
      </c>
      <c r="J997">
        <v>57</v>
      </c>
      <c r="K997" t="s">
        <v>15</v>
      </c>
      <c r="N997" t="s">
        <v>12</v>
      </c>
      <c r="R997" s="46">
        <v>39878</v>
      </c>
      <c r="S997" s="47">
        <v>0.22165509259259261</v>
      </c>
      <c r="T997" t="s">
        <v>65</v>
      </c>
      <c r="V997" s="46">
        <v>39890</v>
      </c>
      <c r="W997" s="47">
        <v>0.88686342592592593</v>
      </c>
    </row>
    <row r="998" spans="8:23">
      <c r="H998" s="46">
        <v>39868</v>
      </c>
      <c r="I998" s="47">
        <v>0.89085648148148155</v>
      </c>
      <c r="J998">
        <v>266</v>
      </c>
      <c r="K998" t="s">
        <v>15</v>
      </c>
      <c r="N998" t="s">
        <v>12</v>
      </c>
      <c r="R998" s="46">
        <v>39878</v>
      </c>
      <c r="S998" s="47">
        <v>0.22502314814814817</v>
      </c>
      <c r="T998" t="s">
        <v>71</v>
      </c>
      <c r="V998" s="46">
        <v>39891</v>
      </c>
      <c r="W998" s="47">
        <v>0.27038194444444447</v>
      </c>
    </row>
    <row r="999" spans="8:23">
      <c r="H999" s="46">
        <v>39868</v>
      </c>
      <c r="I999" s="47">
        <v>0.91918981481481488</v>
      </c>
      <c r="J999">
        <v>39</v>
      </c>
      <c r="K999" t="s">
        <v>16</v>
      </c>
      <c r="N999" t="s">
        <v>12</v>
      </c>
      <c r="R999" s="46">
        <v>39878</v>
      </c>
      <c r="S999" s="47">
        <v>0.22850694444444444</v>
      </c>
      <c r="T999" t="s">
        <v>69</v>
      </c>
      <c r="V999" s="46">
        <v>39891</v>
      </c>
      <c r="W999" s="47">
        <v>0.27042824074074073</v>
      </c>
    </row>
    <row r="1000" spans="8:23">
      <c r="H1000" s="46">
        <v>39868</v>
      </c>
      <c r="I1000" s="47">
        <v>0.91989583333333336</v>
      </c>
      <c r="J1000">
        <v>38</v>
      </c>
      <c r="K1000" t="s">
        <v>15</v>
      </c>
      <c r="N1000" t="s">
        <v>12</v>
      </c>
      <c r="R1000" s="46">
        <v>39878</v>
      </c>
      <c r="S1000" s="47">
        <v>0.30689814814814814</v>
      </c>
      <c r="T1000" t="s">
        <v>71</v>
      </c>
      <c r="V1000" s="46">
        <v>39891</v>
      </c>
      <c r="W1000" s="47">
        <v>0.73406249999999995</v>
      </c>
    </row>
    <row r="1001" spans="8:23">
      <c r="H1001" s="46">
        <v>39869</v>
      </c>
      <c r="I1001" s="47">
        <v>0.50087962962962962</v>
      </c>
      <c r="J1001">
        <v>45</v>
      </c>
      <c r="K1001" t="s">
        <v>16</v>
      </c>
      <c r="N1001" t="s">
        <v>12</v>
      </c>
      <c r="R1001" s="46">
        <v>39878</v>
      </c>
      <c r="S1001" s="47">
        <v>0.30711805555555555</v>
      </c>
      <c r="T1001" t="s">
        <v>73</v>
      </c>
      <c r="V1001" s="46">
        <v>39891</v>
      </c>
      <c r="W1001" s="47">
        <v>0.76520833333333327</v>
      </c>
    </row>
    <row r="1002" spans="8:23">
      <c r="H1002" s="46">
        <v>39869</v>
      </c>
      <c r="I1002" s="47">
        <v>0.54260416666666667</v>
      </c>
      <c r="J1002">
        <v>48</v>
      </c>
      <c r="K1002" t="s">
        <v>16</v>
      </c>
      <c r="N1002" t="s">
        <v>12</v>
      </c>
      <c r="R1002" s="46">
        <v>39878</v>
      </c>
      <c r="S1002" s="47">
        <v>0.30712962962962964</v>
      </c>
      <c r="T1002" t="s">
        <v>73</v>
      </c>
      <c r="V1002" s="46">
        <v>39891</v>
      </c>
      <c r="W1002" s="47">
        <v>0.77031250000000007</v>
      </c>
    </row>
    <row r="1003" spans="8:23">
      <c r="H1003" s="46">
        <v>39869</v>
      </c>
      <c r="I1003" s="47">
        <v>0.55809027777777775</v>
      </c>
      <c r="J1003">
        <v>61</v>
      </c>
      <c r="K1003" t="s">
        <v>16</v>
      </c>
      <c r="N1003" t="s">
        <v>12</v>
      </c>
      <c r="R1003" s="46">
        <v>39878</v>
      </c>
      <c r="S1003" s="47">
        <v>0.33528935185185182</v>
      </c>
      <c r="T1003" t="s">
        <v>73</v>
      </c>
      <c r="V1003" s="46">
        <v>39891</v>
      </c>
      <c r="W1003" s="47">
        <v>0.77049768518518524</v>
      </c>
    </row>
    <row r="1004" spans="8:23">
      <c r="H1004" s="46">
        <v>39869</v>
      </c>
      <c r="I1004" s="47">
        <v>0.5659953703703704</v>
      </c>
      <c r="J1004">
        <v>48</v>
      </c>
      <c r="K1004" t="s">
        <v>16</v>
      </c>
      <c r="N1004" t="s">
        <v>12</v>
      </c>
      <c r="R1004" s="46">
        <v>39878</v>
      </c>
      <c r="S1004" s="47">
        <v>0.33530092592592592</v>
      </c>
      <c r="T1004" t="s">
        <v>73</v>
      </c>
      <c r="V1004" s="46">
        <v>39891</v>
      </c>
      <c r="W1004" s="47">
        <v>0.78568287037037043</v>
      </c>
    </row>
    <row r="1005" spans="8:23">
      <c r="H1005" s="46">
        <v>39869</v>
      </c>
      <c r="I1005" s="47">
        <v>0.75756944444444452</v>
      </c>
      <c r="J1005">
        <v>340</v>
      </c>
      <c r="K1005" t="s">
        <v>15</v>
      </c>
      <c r="N1005" t="s">
        <v>12</v>
      </c>
      <c r="R1005" s="46">
        <v>39878</v>
      </c>
      <c r="S1005" s="47">
        <v>0.34137731481481487</v>
      </c>
      <c r="T1005" t="s">
        <v>73</v>
      </c>
      <c r="V1005" s="46">
        <v>39892</v>
      </c>
      <c r="W1005" s="47">
        <v>0.26603009259259258</v>
      </c>
    </row>
    <row r="1006" spans="8:23">
      <c r="H1006" s="46">
        <v>39870</v>
      </c>
      <c r="I1006" s="47">
        <v>0.1328125</v>
      </c>
      <c r="J1006">
        <v>260</v>
      </c>
      <c r="K1006" t="s">
        <v>15</v>
      </c>
      <c r="N1006" t="s">
        <v>12</v>
      </c>
      <c r="R1006" s="46">
        <v>39878</v>
      </c>
      <c r="S1006" s="47">
        <v>0.34138888888888891</v>
      </c>
      <c r="T1006" t="s">
        <v>73</v>
      </c>
      <c r="V1006" s="46">
        <v>39892</v>
      </c>
      <c r="W1006" s="47">
        <v>0.70053240740740741</v>
      </c>
    </row>
    <row r="1007" spans="8:23">
      <c r="H1007" s="46">
        <v>39870</v>
      </c>
      <c r="I1007" s="47">
        <v>0.45675925925925925</v>
      </c>
      <c r="J1007">
        <v>16</v>
      </c>
      <c r="K1007" t="s">
        <v>15</v>
      </c>
      <c r="N1007" t="s">
        <v>12</v>
      </c>
      <c r="R1007" s="46">
        <v>39878</v>
      </c>
      <c r="S1007" s="47">
        <v>0.36079861111111106</v>
      </c>
      <c r="T1007" t="s">
        <v>73</v>
      </c>
      <c r="V1007" s="46">
        <v>39892</v>
      </c>
      <c r="W1007" s="47">
        <v>0.74559027777777775</v>
      </c>
    </row>
    <row r="1008" spans="8:23">
      <c r="H1008" s="46">
        <v>39870</v>
      </c>
      <c r="I1008" s="47">
        <v>0.5163888888888889</v>
      </c>
      <c r="J1008">
        <v>51</v>
      </c>
      <c r="K1008" t="s">
        <v>16</v>
      </c>
      <c r="N1008" t="s">
        <v>12</v>
      </c>
      <c r="R1008" s="46">
        <v>39878</v>
      </c>
      <c r="S1008" s="47">
        <v>0.36081018518518521</v>
      </c>
      <c r="T1008" t="s">
        <v>73</v>
      </c>
      <c r="V1008" s="46">
        <v>39892</v>
      </c>
      <c r="W1008" s="47">
        <v>0.75293981481481476</v>
      </c>
    </row>
    <row r="1009" spans="8:23">
      <c r="H1009" s="46">
        <v>39870</v>
      </c>
      <c r="I1009" s="47">
        <v>0.52386574074074077</v>
      </c>
      <c r="J1009">
        <v>50</v>
      </c>
      <c r="K1009" t="s">
        <v>16</v>
      </c>
      <c r="N1009" t="s">
        <v>12</v>
      </c>
      <c r="R1009" s="46">
        <v>39878</v>
      </c>
      <c r="S1009" s="47">
        <v>0.36185185185185187</v>
      </c>
      <c r="T1009" t="s">
        <v>73</v>
      </c>
      <c r="V1009" s="46">
        <v>39892</v>
      </c>
      <c r="W1009" s="47">
        <v>0.75554398148148139</v>
      </c>
    </row>
    <row r="1010" spans="8:23">
      <c r="H1010" s="46">
        <v>39870</v>
      </c>
      <c r="I1010" s="47">
        <v>0.52605324074074067</v>
      </c>
      <c r="J1010">
        <v>94</v>
      </c>
      <c r="K1010" t="s">
        <v>15</v>
      </c>
      <c r="N1010" t="s">
        <v>12</v>
      </c>
      <c r="R1010" s="46">
        <v>39878</v>
      </c>
      <c r="S1010" s="47">
        <v>0.36186342592592591</v>
      </c>
      <c r="T1010" t="s">
        <v>73</v>
      </c>
      <c r="V1010" s="46">
        <v>39892</v>
      </c>
      <c r="W1010" s="47">
        <v>0.77907407407407403</v>
      </c>
    </row>
    <row r="1011" spans="8:23">
      <c r="H1011" s="46">
        <v>39870</v>
      </c>
      <c r="I1011" s="47">
        <v>0.69615740740740739</v>
      </c>
      <c r="J1011">
        <v>16</v>
      </c>
      <c r="K1011" t="s">
        <v>15</v>
      </c>
      <c r="N1011" t="s">
        <v>12</v>
      </c>
      <c r="R1011" s="46">
        <v>39878</v>
      </c>
      <c r="S1011" s="47">
        <v>0.43515046296296295</v>
      </c>
      <c r="T1011" t="s">
        <v>73</v>
      </c>
      <c r="V1011" s="46">
        <v>39892</v>
      </c>
      <c r="W1011" s="47">
        <v>0.78130787037037042</v>
      </c>
    </row>
    <row r="1012" spans="8:23">
      <c r="H1012" s="46">
        <v>39870</v>
      </c>
      <c r="I1012" s="47">
        <v>0.69684027777777768</v>
      </c>
      <c r="J1012">
        <v>24</v>
      </c>
      <c r="K1012" t="s">
        <v>16</v>
      </c>
      <c r="N1012" t="s">
        <v>12</v>
      </c>
      <c r="R1012" s="46">
        <v>39878</v>
      </c>
      <c r="S1012" s="47">
        <v>0.43517361111111108</v>
      </c>
      <c r="T1012" t="s">
        <v>73</v>
      </c>
      <c r="V1012" s="46">
        <v>39892</v>
      </c>
      <c r="W1012" s="47">
        <v>0.78309027777777773</v>
      </c>
    </row>
    <row r="1013" spans="8:23">
      <c r="H1013" s="46">
        <v>39870</v>
      </c>
      <c r="I1013" s="47">
        <v>0.71670138888888879</v>
      </c>
      <c r="J1013">
        <v>23</v>
      </c>
      <c r="K1013" t="s">
        <v>15</v>
      </c>
      <c r="N1013" t="s">
        <v>12</v>
      </c>
      <c r="R1013" s="46">
        <v>39878</v>
      </c>
      <c r="S1013" s="47">
        <v>0.48099537037037038</v>
      </c>
      <c r="T1013" t="s">
        <v>65</v>
      </c>
      <c r="V1013" s="46">
        <v>39892</v>
      </c>
      <c r="W1013" s="47">
        <v>0.8146296296296297</v>
      </c>
    </row>
    <row r="1014" spans="8:23">
      <c r="H1014" s="46">
        <v>39871</v>
      </c>
      <c r="I1014" s="47">
        <v>0.12990740740740742</v>
      </c>
      <c r="J1014">
        <v>109</v>
      </c>
      <c r="K1014" t="s">
        <v>15</v>
      </c>
      <c r="N1014" t="s">
        <v>12</v>
      </c>
      <c r="R1014" s="46">
        <v>39878</v>
      </c>
      <c r="S1014" s="47">
        <v>0.5544675925925926</v>
      </c>
      <c r="T1014" t="s">
        <v>67</v>
      </c>
      <c r="V1014" s="46">
        <v>39892</v>
      </c>
      <c r="W1014" s="47">
        <v>0.84518518518518515</v>
      </c>
    </row>
    <row r="1015" spans="8:23">
      <c r="H1015" s="46">
        <v>39871</v>
      </c>
      <c r="I1015" s="47">
        <v>0.2751851851851852</v>
      </c>
      <c r="J1015">
        <v>22</v>
      </c>
      <c r="K1015" t="s">
        <v>16</v>
      </c>
      <c r="N1015" t="s">
        <v>12</v>
      </c>
      <c r="R1015" s="46">
        <v>39878</v>
      </c>
      <c r="S1015" s="47">
        <v>0.7648032407407408</v>
      </c>
      <c r="T1015" t="s">
        <v>65</v>
      </c>
      <c r="V1015" s="46">
        <v>39892</v>
      </c>
      <c r="W1015" s="47">
        <v>0.86425925925925917</v>
      </c>
    </row>
    <row r="1016" spans="8:23">
      <c r="H1016" s="46">
        <v>39871</v>
      </c>
      <c r="I1016" s="47">
        <v>0.30730324074074072</v>
      </c>
      <c r="J1016">
        <v>25</v>
      </c>
      <c r="K1016" t="s">
        <v>16</v>
      </c>
      <c r="N1016" t="s">
        <v>12</v>
      </c>
      <c r="R1016" s="46">
        <v>39878</v>
      </c>
      <c r="S1016" s="47">
        <v>0.7649421296296296</v>
      </c>
      <c r="T1016" t="s">
        <v>65</v>
      </c>
      <c r="V1016" s="46">
        <v>39893</v>
      </c>
      <c r="W1016" s="47">
        <v>0.40274305555555556</v>
      </c>
    </row>
    <row r="1017" spans="8:23">
      <c r="H1017" s="46">
        <v>39871</v>
      </c>
      <c r="I1017" s="47">
        <v>0.31040509259259258</v>
      </c>
      <c r="J1017">
        <v>40</v>
      </c>
      <c r="K1017" t="s">
        <v>15</v>
      </c>
      <c r="N1017" t="s">
        <v>12</v>
      </c>
      <c r="R1017" s="46">
        <v>39879</v>
      </c>
      <c r="S1017" s="47">
        <v>3.6342592592592593E-2</v>
      </c>
      <c r="T1017" t="s">
        <v>71</v>
      </c>
      <c r="V1017" s="46">
        <v>39893</v>
      </c>
      <c r="W1017" s="47">
        <v>0.40414351851851849</v>
      </c>
    </row>
    <row r="1018" spans="8:23">
      <c r="H1018" s="46">
        <v>39871</v>
      </c>
      <c r="I1018" s="47">
        <v>0.35670138888888886</v>
      </c>
      <c r="J1018">
        <v>45</v>
      </c>
      <c r="K1018" t="s">
        <v>15</v>
      </c>
      <c r="P1018" t="s">
        <v>12</v>
      </c>
      <c r="R1018" s="46">
        <v>39879</v>
      </c>
      <c r="S1018" s="47">
        <v>0.38719907407407406</v>
      </c>
      <c r="T1018" t="s">
        <v>67</v>
      </c>
      <c r="V1018" s="46">
        <v>39893</v>
      </c>
      <c r="W1018" s="47">
        <v>0.40432870370370372</v>
      </c>
    </row>
    <row r="1019" spans="8:23">
      <c r="H1019" s="46">
        <v>39871</v>
      </c>
      <c r="I1019" s="47">
        <v>0.4382523148148148</v>
      </c>
      <c r="J1019">
        <v>54</v>
      </c>
      <c r="K1019" t="s">
        <v>15</v>
      </c>
      <c r="N1019" t="s">
        <v>12</v>
      </c>
      <c r="R1019" s="46">
        <v>39879</v>
      </c>
      <c r="S1019" s="47">
        <v>0.38732638888888887</v>
      </c>
      <c r="T1019" t="s">
        <v>65</v>
      </c>
      <c r="V1019" s="46">
        <v>39893</v>
      </c>
      <c r="W1019" s="47">
        <v>0.42041666666666666</v>
      </c>
    </row>
    <row r="1020" spans="8:23">
      <c r="H1020" s="46">
        <v>39871</v>
      </c>
      <c r="I1020" s="47">
        <v>0.83124999999999993</v>
      </c>
      <c r="J1020">
        <v>17</v>
      </c>
      <c r="K1020" t="s">
        <v>16</v>
      </c>
      <c r="N1020" t="s">
        <v>12</v>
      </c>
      <c r="R1020" s="46">
        <v>39879</v>
      </c>
      <c r="S1020" s="47">
        <v>0.49212962962962964</v>
      </c>
      <c r="T1020" t="s">
        <v>65</v>
      </c>
      <c r="V1020" s="46">
        <v>39893</v>
      </c>
      <c r="W1020" s="47">
        <v>0.42113425925925929</v>
      </c>
    </row>
    <row r="1021" spans="8:23">
      <c r="H1021" s="46">
        <v>39871</v>
      </c>
      <c r="I1021" s="47">
        <v>0.83166666666666667</v>
      </c>
      <c r="J1021">
        <v>1269</v>
      </c>
      <c r="K1021" t="s">
        <v>15</v>
      </c>
      <c r="N1021" t="s">
        <v>12</v>
      </c>
      <c r="R1021" s="46">
        <v>39879</v>
      </c>
      <c r="S1021" s="47">
        <v>0.53805555555555562</v>
      </c>
      <c r="T1021" t="s">
        <v>67</v>
      </c>
      <c r="V1021" s="46">
        <v>39893</v>
      </c>
      <c r="W1021" s="47">
        <v>0.50679398148148147</v>
      </c>
    </row>
    <row r="1022" spans="8:23">
      <c r="H1022" s="46">
        <v>39871</v>
      </c>
      <c r="I1022" s="47">
        <v>0.84703703703703714</v>
      </c>
      <c r="J1022">
        <v>292</v>
      </c>
      <c r="K1022" t="s">
        <v>15</v>
      </c>
      <c r="N1022" t="s">
        <v>12</v>
      </c>
      <c r="R1022" s="46">
        <v>39879</v>
      </c>
      <c r="S1022" s="47">
        <v>0.86167824074074073</v>
      </c>
      <c r="T1022" t="s">
        <v>73</v>
      </c>
      <c r="V1022" s="46">
        <v>39893</v>
      </c>
      <c r="W1022" s="47">
        <v>0.50802083333333337</v>
      </c>
    </row>
    <row r="1023" spans="8:23">
      <c r="H1023" s="46">
        <v>39871</v>
      </c>
      <c r="I1023" s="47">
        <v>0.98053240740740744</v>
      </c>
      <c r="J1023">
        <v>24</v>
      </c>
      <c r="K1023" t="s">
        <v>16</v>
      </c>
      <c r="N1023" t="s">
        <v>12</v>
      </c>
      <c r="R1023" s="46">
        <v>39879</v>
      </c>
      <c r="S1023" s="47">
        <v>0.86168981481481488</v>
      </c>
      <c r="T1023" t="s">
        <v>73</v>
      </c>
      <c r="V1023" s="46">
        <v>39893</v>
      </c>
      <c r="W1023" s="47">
        <v>0.52356481481481476</v>
      </c>
    </row>
    <row r="1024" spans="8:23">
      <c r="H1024" s="46">
        <v>39872</v>
      </c>
      <c r="I1024" s="47">
        <v>0.40884259259259265</v>
      </c>
      <c r="J1024">
        <v>24</v>
      </c>
      <c r="K1024" t="s">
        <v>16</v>
      </c>
      <c r="N1024" t="s">
        <v>12</v>
      </c>
      <c r="R1024" s="46">
        <v>39879</v>
      </c>
      <c r="S1024" s="47">
        <v>0.86453703703703699</v>
      </c>
      <c r="T1024" t="s">
        <v>73</v>
      </c>
      <c r="V1024" s="46">
        <v>39893</v>
      </c>
      <c r="W1024" s="47">
        <v>0.54980324074074072</v>
      </c>
    </row>
    <row r="1025" spans="8:23">
      <c r="H1025" s="46">
        <v>39872</v>
      </c>
      <c r="I1025" s="47">
        <v>0.58567129629629633</v>
      </c>
      <c r="J1025">
        <v>186</v>
      </c>
      <c r="K1025" t="s">
        <v>15</v>
      </c>
      <c r="N1025" t="s">
        <v>12</v>
      </c>
      <c r="R1025" s="46">
        <v>39879</v>
      </c>
      <c r="S1025" s="47">
        <v>0.86454861111111114</v>
      </c>
      <c r="T1025" t="s">
        <v>73</v>
      </c>
      <c r="V1025" s="46">
        <v>39893</v>
      </c>
      <c r="W1025" s="47">
        <v>0.55314814814814817</v>
      </c>
    </row>
    <row r="1026" spans="8:23">
      <c r="H1026" s="46">
        <v>39872</v>
      </c>
      <c r="I1026" s="47">
        <v>0.84635416666666663</v>
      </c>
      <c r="J1026">
        <v>22</v>
      </c>
      <c r="K1026" t="s">
        <v>16</v>
      </c>
      <c r="N1026" t="s">
        <v>12</v>
      </c>
      <c r="R1026" s="46">
        <v>39880</v>
      </c>
      <c r="S1026" s="47">
        <v>0.47322916666666665</v>
      </c>
      <c r="T1026" t="s">
        <v>65</v>
      </c>
      <c r="V1026" s="46">
        <v>39893</v>
      </c>
      <c r="W1026" s="47">
        <v>0.57162037037037039</v>
      </c>
    </row>
    <row r="1027" spans="8:23">
      <c r="H1027" s="46">
        <v>39873</v>
      </c>
      <c r="I1027" s="47">
        <v>0.40335648148148145</v>
      </c>
      <c r="J1027">
        <v>14</v>
      </c>
      <c r="K1027" t="s">
        <v>16</v>
      </c>
      <c r="N1027" t="s">
        <v>12</v>
      </c>
      <c r="R1027" s="46">
        <v>39880</v>
      </c>
      <c r="S1027" s="47">
        <v>0.89126157407407414</v>
      </c>
      <c r="T1027" t="s">
        <v>67</v>
      </c>
      <c r="V1027" s="46">
        <v>39893</v>
      </c>
      <c r="W1027" s="47">
        <v>0.62561342592592595</v>
      </c>
    </row>
    <row r="1028" spans="8:23">
      <c r="H1028" s="46">
        <v>39873</v>
      </c>
      <c r="I1028" s="47">
        <v>0.40378472222222223</v>
      </c>
      <c r="J1028">
        <v>14</v>
      </c>
      <c r="K1028" t="s">
        <v>16</v>
      </c>
      <c r="N1028" t="s">
        <v>12</v>
      </c>
      <c r="R1028" s="46">
        <v>39880</v>
      </c>
      <c r="S1028" s="47">
        <v>0.91541666666666666</v>
      </c>
      <c r="T1028" t="s">
        <v>67</v>
      </c>
      <c r="V1028" s="46">
        <v>39893</v>
      </c>
      <c r="W1028" s="47">
        <v>0.62564814814814818</v>
      </c>
    </row>
    <row r="1029" spans="8:23">
      <c r="H1029" s="46">
        <v>39873</v>
      </c>
      <c r="I1029" s="47">
        <v>0.40439814814814817</v>
      </c>
      <c r="J1029">
        <v>14</v>
      </c>
      <c r="K1029" t="s">
        <v>16</v>
      </c>
      <c r="N1029" t="s">
        <v>12</v>
      </c>
      <c r="R1029" s="46">
        <v>39881</v>
      </c>
      <c r="S1029" s="47">
        <v>0.33554398148148151</v>
      </c>
      <c r="T1029" t="s">
        <v>67</v>
      </c>
      <c r="V1029" s="46">
        <v>39893</v>
      </c>
      <c r="W1029" s="47">
        <v>0.62591435185185185</v>
      </c>
    </row>
    <row r="1030" spans="8:23">
      <c r="H1030" s="46">
        <v>39873</v>
      </c>
      <c r="I1030" s="47">
        <v>0.40479166666666666</v>
      </c>
      <c r="J1030">
        <v>12</v>
      </c>
      <c r="K1030" t="s">
        <v>16</v>
      </c>
      <c r="N1030" t="s">
        <v>12</v>
      </c>
      <c r="R1030" s="46">
        <v>39881</v>
      </c>
      <c r="S1030" s="47">
        <v>0.33565972222222223</v>
      </c>
      <c r="T1030" t="s">
        <v>65</v>
      </c>
      <c r="V1030" s="46">
        <v>39893</v>
      </c>
      <c r="W1030" s="47">
        <v>0.62591435185185185</v>
      </c>
    </row>
    <row r="1031" spans="8:23">
      <c r="H1031" s="46">
        <v>39873</v>
      </c>
      <c r="I1031" s="47">
        <v>0.40534722222222225</v>
      </c>
      <c r="J1031">
        <v>12</v>
      </c>
      <c r="K1031" t="s">
        <v>16</v>
      </c>
      <c r="N1031" t="s">
        <v>12</v>
      </c>
      <c r="R1031" s="46">
        <v>39881</v>
      </c>
      <c r="S1031" s="47">
        <v>0.36409722222222224</v>
      </c>
      <c r="T1031" t="s">
        <v>65</v>
      </c>
      <c r="V1031" s="46">
        <v>39893</v>
      </c>
      <c r="W1031" s="47">
        <v>0.62603009259259257</v>
      </c>
    </row>
    <row r="1032" spans="8:23">
      <c r="H1032" s="46">
        <v>39873</v>
      </c>
      <c r="I1032" s="47">
        <v>0.4057986111111111</v>
      </c>
      <c r="J1032">
        <v>13</v>
      </c>
      <c r="K1032" t="s">
        <v>16</v>
      </c>
      <c r="N1032" t="s">
        <v>12</v>
      </c>
      <c r="R1032" s="46">
        <v>39881</v>
      </c>
      <c r="S1032" s="47">
        <v>0.41435185185185186</v>
      </c>
      <c r="T1032" t="s">
        <v>65</v>
      </c>
      <c r="V1032" s="46">
        <v>39893</v>
      </c>
      <c r="W1032" s="47">
        <v>0.70150462962962967</v>
      </c>
    </row>
    <row r="1033" spans="8:23">
      <c r="H1033" s="46">
        <v>39873</v>
      </c>
      <c r="I1033" s="47">
        <v>0.40631944444444446</v>
      </c>
      <c r="J1033">
        <v>14</v>
      </c>
      <c r="K1033" t="s">
        <v>16</v>
      </c>
      <c r="N1033" t="s">
        <v>12</v>
      </c>
      <c r="R1033" s="46">
        <v>39881</v>
      </c>
      <c r="S1033" s="47">
        <v>0.45598379629629626</v>
      </c>
      <c r="T1033" t="s">
        <v>65</v>
      </c>
      <c r="V1033" s="46">
        <v>39893</v>
      </c>
      <c r="W1033" s="47">
        <v>0.72895833333333337</v>
      </c>
    </row>
    <row r="1034" spans="8:23">
      <c r="H1034" s="46">
        <v>39873</v>
      </c>
      <c r="I1034" s="47">
        <v>0.40692129629629631</v>
      </c>
      <c r="J1034">
        <v>13</v>
      </c>
      <c r="K1034" t="s">
        <v>16</v>
      </c>
      <c r="N1034" t="s">
        <v>12</v>
      </c>
      <c r="R1034" s="46">
        <v>39881</v>
      </c>
      <c r="S1034" s="47">
        <v>0.53053240740740748</v>
      </c>
      <c r="T1034" t="s">
        <v>65</v>
      </c>
      <c r="V1034" s="46">
        <v>39893</v>
      </c>
      <c r="W1034" s="47">
        <v>0.73520833333333335</v>
      </c>
    </row>
    <row r="1035" spans="8:23">
      <c r="H1035" s="46">
        <v>39873</v>
      </c>
      <c r="I1035" s="47">
        <v>0.40800925925925924</v>
      </c>
      <c r="J1035">
        <v>14</v>
      </c>
      <c r="K1035" t="s">
        <v>16</v>
      </c>
      <c r="N1035" t="s">
        <v>12</v>
      </c>
      <c r="R1035" s="46">
        <v>39881</v>
      </c>
      <c r="S1035" s="47">
        <v>0.57956018518518515</v>
      </c>
      <c r="T1035" t="s">
        <v>73</v>
      </c>
      <c r="V1035" s="46">
        <v>39893</v>
      </c>
      <c r="W1035" s="47">
        <v>0.74396990740740743</v>
      </c>
    </row>
    <row r="1036" spans="8:23">
      <c r="H1036" s="46">
        <v>39873</v>
      </c>
      <c r="I1036" s="47">
        <v>0.41086805555555556</v>
      </c>
      <c r="J1036">
        <v>12</v>
      </c>
      <c r="K1036" t="s">
        <v>16</v>
      </c>
      <c r="N1036" t="s">
        <v>12</v>
      </c>
      <c r="R1036" s="46">
        <v>39881</v>
      </c>
      <c r="S1036" s="47">
        <v>0.57957175925925919</v>
      </c>
      <c r="T1036" t="s">
        <v>73</v>
      </c>
      <c r="V1036" s="46">
        <v>39893</v>
      </c>
      <c r="W1036" s="47">
        <v>0.78212962962962962</v>
      </c>
    </row>
    <row r="1037" spans="8:23">
      <c r="H1037" s="46">
        <v>39873</v>
      </c>
      <c r="I1037" s="47">
        <v>0.4145949074074074</v>
      </c>
      <c r="J1037">
        <v>13</v>
      </c>
      <c r="K1037" t="s">
        <v>16</v>
      </c>
      <c r="N1037" t="s">
        <v>12</v>
      </c>
      <c r="R1037" s="46">
        <v>39881</v>
      </c>
      <c r="S1037" s="47">
        <v>0.57966435185185183</v>
      </c>
      <c r="T1037" t="s">
        <v>73</v>
      </c>
      <c r="V1037" s="46">
        <v>39893</v>
      </c>
      <c r="W1037" s="47">
        <v>0.78217592592592589</v>
      </c>
    </row>
    <row r="1038" spans="8:23">
      <c r="H1038" s="46">
        <v>39873</v>
      </c>
      <c r="I1038" s="47">
        <v>0.41545138888888888</v>
      </c>
      <c r="J1038">
        <v>7</v>
      </c>
      <c r="K1038" t="s">
        <v>16</v>
      </c>
      <c r="P1038" t="s">
        <v>12</v>
      </c>
      <c r="R1038" s="46">
        <v>39881</v>
      </c>
      <c r="S1038" s="47">
        <v>0.57967592592592598</v>
      </c>
      <c r="T1038" t="s">
        <v>73</v>
      </c>
      <c r="V1038" s="46">
        <v>39893</v>
      </c>
      <c r="W1038" s="47">
        <v>0.78274305555555557</v>
      </c>
    </row>
    <row r="1039" spans="8:23">
      <c r="H1039" s="46">
        <v>39873</v>
      </c>
      <c r="I1039" s="47">
        <v>0.42245370370370372</v>
      </c>
      <c r="J1039">
        <v>8</v>
      </c>
      <c r="K1039" t="s">
        <v>16</v>
      </c>
      <c r="M1039" t="s">
        <v>12</v>
      </c>
      <c r="R1039" s="46">
        <v>39881</v>
      </c>
      <c r="S1039" s="47">
        <v>0.58016203703703706</v>
      </c>
      <c r="T1039" t="s">
        <v>73</v>
      </c>
      <c r="V1039" s="46">
        <v>39893</v>
      </c>
      <c r="W1039" s="47">
        <v>0.78282407407407406</v>
      </c>
    </row>
    <row r="1040" spans="8:23">
      <c r="H1040" s="46">
        <v>39873</v>
      </c>
      <c r="I1040" s="47">
        <v>0.89255787037037038</v>
      </c>
      <c r="J1040">
        <v>12</v>
      </c>
      <c r="K1040" t="s">
        <v>16</v>
      </c>
      <c r="N1040" t="s">
        <v>12</v>
      </c>
      <c r="R1040" s="46">
        <v>39881</v>
      </c>
      <c r="S1040" s="47">
        <v>0.5801736111111111</v>
      </c>
      <c r="T1040" t="s">
        <v>73</v>
      </c>
      <c r="V1040" s="46">
        <v>39893</v>
      </c>
      <c r="W1040" s="47">
        <v>0.93312499999999998</v>
      </c>
    </row>
    <row r="1041" spans="8:23">
      <c r="H1041" s="46">
        <v>39873</v>
      </c>
      <c r="I1041" s="47">
        <v>0.8931365740740741</v>
      </c>
      <c r="J1041">
        <v>11</v>
      </c>
      <c r="K1041" t="s">
        <v>16</v>
      </c>
      <c r="N1041" t="s">
        <v>12</v>
      </c>
      <c r="R1041" s="46">
        <v>39881</v>
      </c>
      <c r="S1041" s="47">
        <v>0.58037037037037031</v>
      </c>
      <c r="T1041" t="s">
        <v>73</v>
      </c>
      <c r="V1041" s="46">
        <v>39893</v>
      </c>
      <c r="W1041" s="47">
        <v>0.93858796296296287</v>
      </c>
    </row>
    <row r="1042" spans="8:23">
      <c r="H1042" s="46">
        <v>39873</v>
      </c>
      <c r="I1042" s="47">
        <v>0.38444444444444442</v>
      </c>
      <c r="J1042">
        <v>21</v>
      </c>
      <c r="K1042" t="s">
        <v>16</v>
      </c>
      <c r="N1042" t="s">
        <v>12</v>
      </c>
      <c r="R1042" s="46">
        <v>39881</v>
      </c>
      <c r="S1042" s="47">
        <v>0.58038194444444446</v>
      </c>
      <c r="T1042" t="s">
        <v>73</v>
      </c>
      <c r="V1042" s="46">
        <v>39894</v>
      </c>
      <c r="W1042" s="47">
        <v>0.36140046296296297</v>
      </c>
    </row>
    <row r="1043" spans="8:23">
      <c r="H1043" s="46">
        <v>39874</v>
      </c>
      <c r="I1043" s="47">
        <v>0.25975694444444447</v>
      </c>
      <c r="J1043">
        <v>13</v>
      </c>
      <c r="K1043" t="s">
        <v>16</v>
      </c>
      <c r="M1043" t="s">
        <v>12</v>
      </c>
      <c r="R1043" s="46">
        <v>39881</v>
      </c>
      <c r="S1043" s="47">
        <v>0.58078703703703705</v>
      </c>
      <c r="T1043" t="s">
        <v>73</v>
      </c>
      <c r="V1043" s="46">
        <v>39894</v>
      </c>
      <c r="W1043" s="47">
        <v>0.45266203703703706</v>
      </c>
    </row>
    <row r="1044" spans="8:23">
      <c r="H1044" s="46">
        <v>39874</v>
      </c>
      <c r="I1044" s="47">
        <v>0.32769675925925928</v>
      </c>
      <c r="J1044">
        <v>7</v>
      </c>
      <c r="K1044" t="s">
        <v>16</v>
      </c>
      <c r="M1044" t="s">
        <v>12</v>
      </c>
      <c r="R1044" s="46">
        <v>39881</v>
      </c>
      <c r="S1044" s="47">
        <v>0.58079861111111108</v>
      </c>
      <c r="T1044" t="s">
        <v>73</v>
      </c>
      <c r="V1044" s="46">
        <v>39894</v>
      </c>
      <c r="W1044" s="47">
        <v>0.51337962962962969</v>
      </c>
    </row>
    <row r="1045" spans="8:23">
      <c r="H1045" s="46">
        <v>39874</v>
      </c>
      <c r="I1045" s="47">
        <v>0.32798611111111109</v>
      </c>
      <c r="J1045">
        <v>13</v>
      </c>
      <c r="K1045" t="s">
        <v>16</v>
      </c>
      <c r="N1045" t="s">
        <v>12</v>
      </c>
      <c r="R1045" s="46">
        <v>39881</v>
      </c>
      <c r="S1045" s="47">
        <v>0.58131944444444439</v>
      </c>
      <c r="T1045" t="s">
        <v>73</v>
      </c>
      <c r="V1045" s="46">
        <v>39894</v>
      </c>
      <c r="W1045" s="47">
        <v>0.54131944444444446</v>
      </c>
    </row>
    <row r="1046" spans="8:23">
      <c r="H1046" s="46">
        <v>39874</v>
      </c>
      <c r="I1046" s="47">
        <v>0.38282407407407404</v>
      </c>
      <c r="J1046">
        <v>22</v>
      </c>
      <c r="K1046" t="s">
        <v>16</v>
      </c>
      <c r="N1046" t="s">
        <v>12</v>
      </c>
      <c r="R1046" s="46">
        <v>39881</v>
      </c>
      <c r="S1046" s="47">
        <v>0.58133101851851854</v>
      </c>
      <c r="T1046" t="s">
        <v>73</v>
      </c>
      <c r="V1046" s="46">
        <v>39894</v>
      </c>
      <c r="W1046" s="47">
        <v>0.54180555555555554</v>
      </c>
    </row>
    <row r="1047" spans="8:23">
      <c r="H1047" s="46">
        <v>39874</v>
      </c>
      <c r="I1047" s="47">
        <v>0.57688657407407407</v>
      </c>
      <c r="J1047">
        <v>94</v>
      </c>
      <c r="K1047" t="s">
        <v>15</v>
      </c>
      <c r="N1047" t="s">
        <v>12</v>
      </c>
      <c r="R1047" s="46">
        <v>39881</v>
      </c>
      <c r="S1047" s="47">
        <v>0.59645833333333331</v>
      </c>
      <c r="T1047" t="s">
        <v>65</v>
      </c>
      <c r="V1047" s="46">
        <v>39894</v>
      </c>
      <c r="W1047" s="47">
        <v>0.59703703703703703</v>
      </c>
    </row>
    <row r="1048" spans="8:23">
      <c r="H1048" s="46">
        <v>39874</v>
      </c>
      <c r="I1048" s="47">
        <v>0.67261574074074071</v>
      </c>
      <c r="J1048">
        <v>58</v>
      </c>
      <c r="K1048" t="s">
        <v>16</v>
      </c>
      <c r="N1048" t="s">
        <v>12</v>
      </c>
      <c r="R1048" s="46">
        <v>39881</v>
      </c>
      <c r="S1048" s="47">
        <v>0.70315972222222223</v>
      </c>
      <c r="T1048" t="s">
        <v>67</v>
      </c>
      <c r="V1048" s="46">
        <v>39895</v>
      </c>
      <c r="W1048" s="47">
        <v>0.52938657407407408</v>
      </c>
    </row>
    <row r="1049" spans="8:23">
      <c r="H1049" s="46">
        <v>39874</v>
      </c>
      <c r="I1049" s="47">
        <v>0.78149305555555559</v>
      </c>
      <c r="J1049">
        <v>304</v>
      </c>
      <c r="K1049" t="s">
        <v>15</v>
      </c>
      <c r="N1049" t="s">
        <v>12</v>
      </c>
      <c r="R1049" s="46">
        <v>39881</v>
      </c>
      <c r="S1049" s="47">
        <v>0.70318287037037042</v>
      </c>
      <c r="T1049" t="s">
        <v>65</v>
      </c>
      <c r="V1049" s="46">
        <v>39895</v>
      </c>
      <c r="W1049" s="47">
        <v>0.7252777777777778</v>
      </c>
    </row>
    <row r="1050" spans="8:23">
      <c r="H1050" s="46">
        <v>39875</v>
      </c>
      <c r="I1050" s="47">
        <v>0.29541666666666666</v>
      </c>
      <c r="J1050">
        <v>28</v>
      </c>
      <c r="K1050" t="s">
        <v>16</v>
      </c>
      <c r="N1050" t="s">
        <v>12</v>
      </c>
      <c r="R1050" s="46">
        <v>39881</v>
      </c>
      <c r="S1050" s="47">
        <v>0.70530092592592597</v>
      </c>
      <c r="T1050" t="s">
        <v>69</v>
      </c>
      <c r="V1050" s="46">
        <v>39895</v>
      </c>
      <c r="W1050" s="47">
        <v>0.82101851851851848</v>
      </c>
    </row>
    <row r="1051" spans="8:23">
      <c r="H1051" s="46">
        <v>39875</v>
      </c>
      <c r="I1051" s="47">
        <v>0.30614583333333334</v>
      </c>
      <c r="J1051">
        <v>24</v>
      </c>
      <c r="K1051" t="s">
        <v>16</v>
      </c>
      <c r="N1051" t="s">
        <v>12</v>
      </c>
      <c r="R1051" s="46">
        <v>39881</v>
      </c>
      <c r="S1051" s="47">
        <v>0.72972222222222216</v>
      </c>
      <c r="T1051" t="s">
        <v>71</v>
      </c>
      <c r="V1051" s="46">
        <v>39895</v>
      </c>
      <c r="W1051" s="47">
        <v>0.82115740740740739</v>
      </c>
    </row>
    <row r="1052" spans="8:23">
      <c r="H1052" s="46">
        <v>39875</v>
      </c>
      <c r="I1052" s="47">
        <v>0.60506944444444444</v>
      </c>
      <c r="J1052">
        <v>72</v>
      </c>
      <c r="K1052" t="s">
        <v>15</v>
      </c>
      <c r="N1052" t="s">
        <v>12</v>
      </c>
      <c r="R1052" s="46">
        <v>39881</v>
      </c>
      <c r="S1052" s="47">
        <v>0.74262731481481481</v>
      </c>
      <c r="T1052" t="s">
        <v>65</v>
      </c>
      <c r="V1052" s="46">
        <v>39895</v>
      </c>
      <c r="W1052" s="47">
        <v>0.88976851851851846</v>
      </c>
    </row>
    <row r="1053" spans="8:23">
      <c r="H1053" s="46">
        <v>39876</v>
      </c>
      <c r="I1053" s="47">
        <v>0.19394675925925928</v>
      </c>
      <c r="J1053">
        <v>22</v>
      </c>
      <c r="K1053" t="s">
        <v>16</v>
      </c>
      <c r="N1053" t="s">
        <v>12</v>
      </c>
      <c r="R1053" s="46">
        <v>39881</v>
      </c>
      <c r="S1053" s="47">
        <v>0.77737268518518521</v>
      </c>
      <c r="T1053" t="s">
        <v>65</v>
      </c>
      <c r="V1053" s="46">
        <v>39895</v>
      </c>
      <c r="W1053" s="47">
        <v>0.89306712962962964</v>
      </c>
    </row>
    <row r="1054" spans="8:23">
      <c r="H1054" s="46">
        <v>39876</v>
      </c>
      <c r="I1054" s="47">
        <v>0.19550925925925924</v>
      </c>
      <c r="J1054">
        <v>4</v>
      </c>
      <c r="K1054" t="s">
        <v>16</v>
      </c>
      <c r="M1054" t="s">
        <v>12</v>
      </c>
      <c r="R1054" s="46">
        <v>39881</v>
      </c>
      <c r="S1054" s="47">
        <v>0.79105324074074079</v>
      </c>
      <c r="T1054" t="s">
        <v>65</v>
      </c>
      <c r="V1054" s="46">
        <v>39895</v>
      </c>
      <c r="W1054" s="47">
        <v>0.91209490740740751</v>
      </c>
    </row>
    <row r="1055" spans="8:23">
      <c r="H1055" s="46">
        <v>39876</v>
      </c>
      <c r="I1055" s="47">
        <v>0.26937499999999998</v>
      </c>
      <c r="J1055">
        <v>179</v>
      </c>
      <c r="K1055" t="s">
        <v>15</v>
      </c>
      <c r="N1055" t="s">
        <v>12</v>
      </c>
      <c r="R1055" s="46">
        <v>39882</v>
      </c>
      <c r="S1055" s="47">
        <v>0.68172453703703706</v>
      </c>
      <c r="T1055" t="s">
        <v>67</v>
      </c>
      <c r="V1055" s="46">
        <v>39895</v>
      </c>
      <c r="W1055" s="47">
        <v>0.95423611111111117</v>
      </c>
    </row>
    <row r="1056" spans="8:23">
      <c r="H1056" s="46">
        <v>39876</v>
      </c>
      <c r="I1056" s="47">
        <v>0.30931712962962959</v>
      </c>
      <c r="J1056">
        <v>22</v>
      </c>
      <c r="K1056" t="s">
        <v>16</v>
      </c>
      <c r="N1056" t="s">
        <v>12</v>
      </c>
      <c r="R1056" s="46">
        <v>39882</v>
      </c>
      <c r="S1056" s="47">
        <v>0.68966435185185182</v>
      </c>
      <c r="T1056" t="s">
        <v>67</v>
      </c>
      <c r="V1056" s="46">
        <v>39895</v>
      </c>
      <c r="W1056" s="47">
        <v>0.32137731481481485</v>
      </c>
    </row>
    <row r="1057" spans="8:23">
      <c r="H1057" s="46">
        <v>39876</v>
      </c>
      <c r="I1057" s="47">
        <v>0.32518518518518519</v>
      </c>
      <c r="J1057">
        <v>31</v>
      </c>
      <c r="K1057" t="s">
        <v>16</v>
      </c>
      <c r="P1057" t="s">
        <v>12</v>
      </c>
      <c r="R1057" s="46">
        <v>39882</v>
      </c>
      <c r="S1057" s="47">
        <v>0.97020833333333334</v>
      </c>
      <c r="T1057" t="s">
        <v>67</v>
      </c>
      <c r="V1057" s="46">
        <v>39895</v>
      </c>
      <c r="W1057" s="47">
        <v>0.34475694444444444</v>
      </c>
    </row>
    <row r="1058" spans="8:23">
      <c r="H1058" s="46">
        <v>39876</v>
      </c>
      <c r="I1058" s="47">
        <v>0.33591435185185187</v>
      </c>
      <c r="J1058">
        <v>88</v>
      </c>
      <c r="K1058" t="s">
        <v>15</v>
      </c>
      <c r="P1058" t="s">
        <v>12</v>
      </c>
      <c r="R1058" s="46">
        <v>39882</v>
      </c>
      <c r="S1058" s="47">
        <v>0.27886574074074072</v>
      </c>
      <c r="T1058" t="s">
        <v>65</v>
      </c>
      <c r="V1058" s="46">
        <v>39895</v>
      </c>
      <c r="W1058" s="47">
        <v>0.45296296296296296</v>
      </c>
    </row>
    <row r="1059" spans="8:23">
      <c r="H1059" s="46">
        <v>39876</v>
      </c>
      <c r="I1059" s="47">
        <v>0.34630787037037036</v>
      </c>
      <c r="J1059">
        <v>103</v>
      </c>
      <c r="K1059" t="s">
        <v>15</v>
      </c>
      <c r="P1059" t="s">
        <v>12</v>
      </c>
      <c r="R1059" s="46">
        <v>39882</v>
      </c>
      <c r="S1059" s="47">
        <v>0.27987268518518521</v>
      </c>
      <c r="T1059" t="s">
        <v>67</v>
      </c>
      <c r="V1059" s="46">
        <v>39896</v>
      </c>
      <c r="W1059" s="47">
        <v>0.45952546296296298</v>
      </c>
    </row>
    <row r="1060" spans="8:23">
      <c r="H1060" s="46">
        <v>39876</v>
      </c>
      <c r="I1060" s="47">
        <v>0.35802083333333329</v>
      </c>
      <c r="J1060">
        <v>39</v>
      </c>
      <c r="K1060" t="s">
        <v>16</v>
      </c>
      <c r="N1060" t="s">
        <v>12</v>
      </c>
      <c r="R1060" s="46">
        <v>39882</v>
      </c>
      <c r="S1060" s="47">
        <v>0.30707175925925928</v>
      </c>
      <c r="T1060" t="s">
        <v>73</v>
      </c>
      <c r="V1060" s="46">
        <v>39896</v>
      </c>
      <c r="W1060" s="47">
        <v>0.46556712962962959</v>
      </c>
    </row>
    <row r="1061" spans="8:23">
      <c r="H1061" s="46">
        <v>39876</v>
      </c>
      <c r="I1061" s="47">
        <v>0.35878472222222224</v>
      </c>
      <c r="J1061">
        <v>50</v>
      </c>
      <c r="K1061" t="s">
        <v>16</v>
      </c>
      <c r="N1061" t="s">
        <v>12</v>
      </c>
      <c r="R1061" s="46">
        <v>39882</v>
      </c>
      <c r="S1061" s="47">
        <v>0.30708333333333332</v>
      </c>
      <c r="T1061" t="s">
        <v>73</v>
      </c>
      <c r="V1061" s="46">
        <v>39896</v>
      </c>
      <c r="W1061" s="47">
        <v>0.49274305555555559</v>
      </c>
    </row>
    <row r="1062" spans="8:23">
      <c r="H1062" s="46">
        <v>39876</v>
      </c>
      <c r="I1062" s="47">
        <v>0.53939814814814813</v>
      </c>
      <c r="J1062">
        <v>121</v>
      </c>
      <c r="K1062" t="s">
        <v>15</v>
      </c>
      <c r="N1062" t="s">
        <v>12</v>
      </c>
      <c r="R1062" s="46">
        <v>39883</v>
      </c>
      <c r="S1062" s="47">
        <v>0.24201388888888889</v>
      </c>
      <c r="T1062" t="s">
        <v>65</v>
      </c>
      <c r="V1062" s="46">
        <v>39896</v>
      </c>
      <c r="W1062" s="47">
        <v>0.69255787037037031</v>
      </c>
    </row>
    <row r="1063" spans="8:23">
      <c r="H1063" s="46">
        <v>39876</v>
      </c>
      <c r="I1063" s="47">
        <v>0.6025462962962963</v>
      </c>
      <c r="J1063">
        <v>74</v>
      </c>
      <c r="K1063" t="s">
        <v>15</v>
      </c>
      <c r="N1063" t="s">
        <v>12</v>
      </c>
      <c r="R1063" s="46">
        <v>39883</v>
      </c>
      <c r="S1063" s="47">
        <v>0.26854166666666668</v>
      </c>
      <c r="T1063" t="s">
        <v>65</v>
      </c>
      <c r="V1063" s="46">
        <v>39896</v>
      </c>
      <c r="W1063" s="47">
        <v>0.74324074074074076</v>
      </c>
    </row>
    <row r="1064" spans="8:23">
      <c r="H1064" s="46">
        <v>39877</v>
      </c>
      <c r="I1064" s="47">
        <v>0.48194444444444445</v>
      </c>
      <c r="J1064">
        <v>51</v>
      </c>
      <c r="K1064" t="s">
        <v>15</v>
      </c>
      <c r="N1064" t="s">
        <v>12</v>
      </c>
      <c r="R1064" s="46">
        <v>39883</v>
      </c>
      <c r="S1064" s="47">
        <v>0.27509259259259261</v>
      </c>
      <c r="T1064" t="s">
        <v>65</v>
      </c>
      <c r="V1064" s="46">
        <v>39896</v>
      </c>
      <c r="W1064" s="47">
        <v>0.75149305555555557</v>
      </c>
    </row>
    <row r="1065" spans="8:23">
      <c r="H1065" s="46">
        <v>39877</v>
      </c>
      <c r="I1065" s="47">
        <v>0.63184027777777774</v>
      </c>
      <c r="J1065">
        <v>140</v>
      </c>
      <c r="K1065" t="s">
        <v>16</v>
      </c>
      <c r="N1065" t="s">
        <v>12</v>
      </c>
      <c r="R1065" s="46">
        <v>39884</v>
      </c>
      <c r="S1065" s="47">
        <v>0.22461805555555556</v>
      </c>
      <c r="T1065" t="s">
        <v>65</v>
      </c>
      <c r="V1065" s="46">
        <v>39896</v>
      </c>
      <c r="W1065" s="47">
        <v>0.780787037037037</v>
      </c>
    </row>
    <row r="1066" spans="8:23">
      <c r="H1066" s="46">
        <v>39877</v>
      </c>
      <c r="I1066" s="47">
        <v>0.86466435185185186</v>
      </c>
      <c r="J1066">
        <v>21</v>
      </c>
      <c r="K1066" t="s">
        <v>16</v>
      </c>
      <c r="N1066" t="s">
        <v>12</v>
      </c>
      <c r="R1066" s="46">
        <v>39884</v>
      </c>
      <c r="S1066" s="47">
        <v>0.26027777777777777</v>
      </c>
      <c r="T1066" t="s">
        <v>65</v>
      </c>
      <c r="V1066" s="46">
        <v>39896</v>
      </c>
      <c r="W1066" s="47">
        <v>0.78540509259259261</v>
      </c>
    </row>
    <row r="1067" spans="8:23">
      <c r="H1067" s="46">
        <v>39878</v>
      </c>
      <c r="I1067" s="47">
        <v>0.34071759259259254</v>
      </c>
      <c r="J1067">
        <v>24</v>
      </c>
      <c r="K1067" t="s">
        <v>15</v>
      </c>
      <c r="N1067" t="s">
        <v>12</v>
      </c>
      <c r="R1067" s="46">
        <v>39884</v>
      </c>
      <c r="S1067" s="47">
        <v>0.27508101851851852</v>
      </c>
      <c r="T1067" t="s">
        <v>65</v>
      </c>
      <c r="V1067" s="46">
        <v>39897</v>
      </c>
      <c r="W1067" s="47">
        <v>0.79696759259259264</v>
      </c>
    </row>
    <row r="1068" spans="8:23">
      <c r="H1068" s="46">
        <v>39878</v>
      </c>
      <c r="I1068" s="47">
        <v>0.34180555555555553</v>
      </c>
      <c r="J1068">
        <v>20</v>
      </c>
      <c r="K1068" t="s">
        <v>16</v>
      </c>
      <c r="N1068" t="s">
        <v>12</v>
      </c>
      <c r="R1068" s="46">
        <v>39884</v>
      </c>
      <c r="S1068" s="47">
        <v>0.29649305555555555</v>
      </c>
      <c r="T1068" t="s">
        <v>65</v>
      </c>
      <c r="V1068" s="46">
        <v>39897</v>
      </c>
      <c r="W1068" s="47">
        <v>0.61483796296296289</v>
      </c>
    </row>
    <row r="1069" spans="8:23">
      <c r="H1069" s="46">
        <v>39878</v>
      </c>
      <c r="I1069" s="47">
        <v>0.36128472222222219</v>
      </c>
      <c r="J1069">
        <v>23</v>
      </c>
      <c r="K1069" t="s">
        <v>15</v>
      </c>
      <c r="P1069" t="s">
        <v>12</v>
      </c>
      <c r="R1069" s="46">
        <v>39884</v>
      </c>
      <c r="S1069" s="47">
        <v>0.30503472222222222</v>
      </c>
      <c r="T1069" t="s">
        <v>65</v>
      </c>
      <c r="V1069" s="46">
        <v>39897</v>
      </c>
      <c r="W1069" s="47">
        <v>0.71824074074074085</v>
      </c>
    </row>
    <row r="1070" spans="8:23">
      <c r="H1070" s="46">
        <v>39878</v>
      </c>
      <c r="I1070" s="47">
        <v>0.36212962962962963</v>
      </c>
      <c r="J1070">
        <v>51</v>
      </c>
      <c r="K1070" t="s">
        <v>15</v>
      </c>
      <c r="P1070" t="s">
        <v>12</v>
      </c>
      <c r="R1070" s="46">
        <v>39884</v>
      </c>
      <c r="S1070" s="47">
        <v>0.57248842592592586</v>
      </c>
      <c r="T1070" t="s">
        <v>65</v>
      </c>
      <c r="V1070" s="46">
        <v>39897</v>
      </c>
      <c r="W1070" s="47">
        <v>0.72343750000000007</v>
      </c>
    </row>
    <row r="1071" spans="8:23">
      <c r="H1071" s="46">
        <v>39878</v>
      </c>
      <c r="I1071" s="47">
        <v>0.43541666666666662</v>
      </c>
      <c r="J1071">
        <v>136</v>
      </c>
      <c r="K1071" t="s">
        <v>15</v>
      </c>
      <c r="P1071" t="s">
        <v>12</v>
      </c>
      <c r="R1071" s="46">
        <v>39884</v>
      </c>
      <c r="S1071" s="47">
        <v>0.60590277777777779</v>
      </c>
      <c r="T1071" t="s">
        <v>69</v>
      </c>
      <c r="V1071" s="46">
        <v>39897</v>
      </c>
      <c r="W1071" s="47">
        <v>0.74246527777777782</v>
      </c>
    </row>
    <row r="1072" spans="8:23">
      <c r="H1072" s="46">
        <v>39878</v>
      </c>
      <c r="I1072" s="47">
        <v>0.52621527777777777</v>
      </c>
      <c r="J1072">
        <v>66</v>
      </c>
      <c r="K1072" t="s">
        <v>15</v>
      </c>
      <c r="N1072" t="s">
        <v>12</v>
      </c>
      <c r="R1072" s="46">
        <v>39884</v>
      </c>
      <c r="S1072" s="47">
        <v>0.6060416666666667</v>
      </c>
      <c r="T1072" t="s">
        <v>66</v>
      </c>
      <c r="V1072" s="46">
        <v>39897</v>
      </c>
      <c r="W1072" s="47">
        <v>0.7442939814814814</v>
      </c>
    </row>
    <row r="1073" spans="8:23">
      <c r="H1073" s="46">
        <v>39878</v>
      </c>
      <c r="I1073" s="47">
        <v>0.6619328703703703</v>
      </c>
      <c r="J1073">
        <v>134</v>
      </c>
      <c r="K1073" t="s">
        <v>15</v>
      </c>
      <c r="N1073" t="s">
        <v>12</v>
      </c>
      <c r="R1073" s="46">
        <v>39884</v>
      </c>
      <c r="S1073" s="47">
        <v>0.75452546296296286</v>
      </c>
      <c r="T1073" t="s">
        <v>65</v>
      </c>
      <c r="V1073" s="46">
        <v>39897</v>
      </c>
      <c r="W1073" s="47">
        <v>0.74442129629629628</v>
      </c>
    </row>
    <row r="1074" spans="8:23">
      <c r="H1074" s="46">
        <v>39878</v>
      </c>
      <c r="I1074" s="47">
        <v>0.76528935185185187</v>
      </c>
      <c r="J1074">
        <v>61</v>
      </c>
      <c r="K1074" t="s">
        <v>16</v>
      </c>
      <c r="N1074" t="s">
        <v>12</v>
      </c>
      <c r="R1074" s="46">
        <v>39884</v>
      </c>
      <c r="S1074" s="47">
        <v>0.83267361111111116</v>
      </c>
      <c r="T1074" t="s">
        <v>67</v>
      </c>
      <c r="V1074" s="46">
        <v>39897</v>
      </c>
      <c r="W1074" s="47">
        <v>0.74523148148148144</v>
      </c>
    </row>
    <row r="1075" spans="8:23">
      <c r="H1075" s="46">
        <v>39878</v>
      </c>
      <c r="I1075" s="47">
        <v>0.76635416666666656</v>
      </c>
      <c r="J1075">
        <v>76</v>
      </c>
      <c r="K1075" t="s">
        <v>15</v>
      </c>
      <c r="N1075" t="s">
        <v>12</v>
      </c>
      <c r="R1075" s="46">
        <v>39884</v>
      </c>
      <c r="S1075" s="47">
        <v>0.83431712962962967</v>
      </c>
      <c r="T1075" t="s">
        <v>73</v>
      </c>
      <c r="V1075" s="46">
        <v>39897</v>
      </c>
      <c r="W1075" s="47">
        <v>0.76412037037037039</v>
      </c>
    </row>
    <row r="1076" spans="8:23">
      <c r="H1076" s="46">
        <v>39878</v>
      </c>
      <c r="I1076" s="47">
        <v>0.85034722222222225</v>
      </c>
      <c r="J1076">
        <v>86</v>
      </c>
      <c r="K1076" t="s">
        <v>15</v>
      </c>
      <c r="N1076" t="s">
        <v>12</v>
      </c>
      <c r="R1076" s="46">
        <v>39884</v>
      </c>
      <c r="S1076" s="47">
        <v>0.8343287037037036</v>
      </c>
      <c r="T1076" t="s">
        <v>73</v>
      </c>
      <c r="V1076" s="46">
        <v>39897</v>
      </c>
      <c r="W1076" s="47">
        <v>0.79249999999999998</v>
      </c>
    </row>
    <row r="1077" spans="8:23">
      <c r="H1077" s="46">
        <v>39878</v>
      </c>
      <c r="I1077" s="47">
        <v>0.98072916666666676</v>
      </c>
      <c r="J1077">
        <v>21</v>
      </c>
      <c r="K1077" t="s">
        <v>16</v>
      </c>
      <c r="N1077" t="s">
        <v>12</v>
      </c>
      <c r="R1077" s="46">
        <v>39885</v>
      </c>
      <c r="S1077" s="47">
        <v>0.23979166666666665</v>
      </c>
      <c r="T1077" t="s">
        <v>65</v>
      </c>
      <c r="V1077" s="46">
        <v>39898</v>
      </c>
      <c r="W1077" s="47">
        <v>0.31321759259259258</v>
      </c>
    </row>
    <row r="1078" spans="8:23">
      <c r="H1078" s="46">
        <v>39879</v>
      </c>
      <c r="I1078" s="47">
        <v>0.41163194444444445</v>
      </c>
      <c r="J1078">
        <v>26</v>
      </c>
      <c r="K1078" t="s">
        <v>16</v>
      </c>
      <c r="N1078" t="s">
        <v>12</v>
      </c>
      <c r="R1078" s="46">
        <v>39885</v>
      </c>
      <c r="S1078" s="47">
        <v>0.53240740740740744</v>
      </c>
      <c r="T1078" t="s">
        <v>65</v>
      </c>
      <c r="V1078" s="46">
        <v>39898</v>
      </c>
      <c r="W1078" s="47">
        <v>0.31391203703703702</v>
      </c>
    </row>
    <row r="1079" spans="8:23">
      <c r="H1079" s="46">
        <v>39879</v>
      </c>
      <c r="I1079" s="47">
        <v>0.49394675925925924</v>
      </c>
      <c r="J1079">
        <v>8</v>
      </c>
      <c r="K1079" t="s">
        <v>16</v>
      </c>
      <c r="N1079" t="s">
        <v>12</v>
      </c>
      <c r="R1079" s="46">
        <v>39885</v>
      </c>
      <c r="S1079" s="47">
        <v>0.67798611111111118</v>
      </c>
      <c r="T1079" t="s">
        <v>73</v>
      </c>
      <c r="V1079" s="46">
        <v>39898</v>
      </c>
      <c r="W1079" s="47">
        <v>0.57818287037037031</v>
      </c>
    </row>
    <row r="1080" spans="8:23">
      <c r="H1080" s="46">
        <v>39879</v>
      </c>
      <c r="I1080" s="47">
        <v>0.4956712962962963</v>
      </c>
      <c r="J1080">
        <v>22</v>
      </c>
      <c r="K1080" t="s">
        <v>16</v>
      </c>
      <c r="N1080" t="s">
        <v>12</v>
      </c>
      <c r="R1080" s="46">
        <v>39885</v>
      </c>
      <c r="S1080" s="47">
        <v>0.67799768518518511</v>
      </c>
      <c r="T1080" t="s">
        <v>73</v>
      </c>
      <c r="V1080" s="46">
        <v>39898</v>
      </c>
      <c r="W1080" s="47">
        <v>0.7018402777777778</v>
      </c>
    </row>
    <row r="1081" spans="8:23">
      <c r="H1081" s="46">
        <v>39879</v>
      </c>
      <c r="I1081" s="47">
        <v>0.68915509259259267</v>
      </c>
      <c r="J1081">
        <v>24</v>
      </c>
      <c r="K1081" t="s">
        <v>16</v>
      </c>
      <c r="N1081" t="s">
        <v>12</v>
      </c>
      <c r="R1081" s="46">
        <v>39885</v>
      </c>
      <c r="S1081" s="47">
        <v>0.67831018518518515</v>
      </c>
      <c r="T1081" t="s">
        <v>73</v>
      </c>
      <c r="V1081" s="46">
        <v>39898</v>
      </c>
      <c r="W1081" s="47">
        <v>0.70383101851851848</v>
      </c>
    </row>
    <row r="1082" spans="8:23">
      <c r="H1082" s="46">
        <v>39879</v>
      </c>
      <c r="I1082" s="47">
        <v>0.71472222222222215</v>
      </c>
      <c r="J1082">
        <v>237</v>
      </c>
      <c r="K1082" t="s">
        <v>15</v>
      </c>
      <c r="N1082" t="s">
        <v>12</v>
      </c>
      <c r="R1082" s="46">
        <v>39885</v>
      </c>
      <c r="S1082" s="47">
        <v>0.6783217592592593</v>
      </c>
      <c r="T1082" t="s">
        <v>73</v>
      </c>
      <c r="V1082" s="46">
        <v>39898</v>
      </c>
      <c r="W1082" s="47">
        <v>0.7091319444444445</v>
      </c>
    </row>
    <row r="1083" spans="8:23">
      <c r="H1083" s="46">
        <v>39880</v>
      </c>
      <c r="I1083" s="47">
        <v>0.30255787037037035</v>
      </c>
      <c r="J1083">
        <v>18</v>
      </c>
      <c r="K1083" t="s">
        <v>15</v>
      </c>
      <c r="N1083" t="s">
        <v>12</v>
      </c>
      <c r="R1083" s="46">
        <v>39885</v>
      </c>
      <c r="S1083" s="47">
        <v>0.67866898148148147</v>
      </c>
      <c r="T1083" t="s">
        <v>73</v>
      </c>
      <c r="V1083" s="46">
        <v>39898</v>
      </c>
      <c r="W1083" s="47">
        <v>0.70916666666666661</v>
      </c>
    </row>
    <row r="1084" spans="8:23">
      <c r="H1084" s="46">
        <v>39880</v>
      </c>
      <c r="I1084" s="47">
        <v>0.34491898148148148</v>
      </c>
      <c r="J1084">
        <v>219</v>
      </c>
      <c r="K1084" t="s">
        <v>15</v>
      </c>
      <c r="N1084" t="s">
        <v>12</v>
      </c>
      <c r="R1084" s="46">
        <v>39885</v>
      </c>
      <c r="S1084" s="47">
        <v>0.67868055555555562</v>
      </c>
      <c r="T1084" t="s">
        <v>73</v>
      </c>
      <c r="V1084" s="46">
        <v>39898</v>
      </c>
      <c r="W1084" s="47">
        <v>0.70956018518518515</v>
      </c>
    </row>
    <row r="1085" spans="8:23">
      <c r="H1085" s="46">
        <v>39881</v>
      </c>
      <c r="I1085" s="47">
        <v>0.58177083333333335</v>
      </c>
      <c r="J1085">
        <v>5</v>
      </c>
      <c r="K1085" t="s">
        <v>16</v>
      </c>
      <c r="N1085" t="s">
        <v>12</v>
      </c>
      <c r="R1085" s="46">
        <v>39885</v>
      </c>
      <c r="S1085" s="47">
        <v>0.67873842592592604</v>
      </c>
      <c r="T1085" t="s">
        <v>73</v>
      </c>
      <c r="V1085" s="46">
        <v>39898</v>
      </c>
      <c r="W1085" s="47">
        <v>0.71229166666666666</v>
      </c>
    </row>
    <row r="1086" spans="8:23">
      <c r="H1086" s="46">
        <v>39881</v>
      </c>
      <c r="I1086" s="47">
        <v>0.58219907407407401</v>
      </c>
      <c r="J1086">
        <v>23</v>
      </c>
      <c r="K1086" t="s">
        <v>15</v>
      </c>
      <c r="N1086" t="s">
        <v>12</v>
      </c>
      <c r="R1086" s="46">
        <v>39885</v>
      </c>
      <c r="S1086" s="47">
        <v>0.6793865740740741</v>
      </c>
      <c r="T1086" t="s">
        <v>73</v>
      </c>
      <c r="V1086" s="46">
        <v>39898</v>
      </c>
      <c r="W1086" s="47">
        <v>0.76009259259259254</v>
      </c>
    </row>
    <row r="1087" spans="8:23">
      <c r="H1087" s="46">
        <v>39881</v>
      </c>
      <c r="I1087" s="47">
        <v>0.69670138888888899</v>
      </c>
      <c r="J1087">
        <v>24</v>
      </c>
      <c r="K1087" t="s">
        <v>16</v>
      </c>
      <c r="N1087" t="s">
        <v>12</v>
      </c>
      <c r="R1087" s="46">
        <v>39885</v>
      </c>
      <c r="S1087" s="47">
        <v>0.67940972222222218</v>
      </c>
      <c r="T1087" t="s">
        <v>73</v>
      </c>
      <c r="V1087" s="46">
        <v>39899</v>
      </c>
      <c r="W1087" s="47">
        <v>0.42108796296296297</v>
      </c>
    </row>
    <row r="1088" spans="8:23">
      <c r="H1088" s="46">
        <v>39881</v>
      </c>
      <c r="I1088" s="47">
        <v>0.73009259259259263</v>
      </c>
      <c r="J1088">
        <v>21</v>
      </c>
      <c r="K1088" t="s">
        <v>16</v>
      </c>
      <c r="N1088" t="s">
        <v>12</v>
      </c>
      <c r="R1088" s="46">
        <v>39885</v>
      </c>
      <c r="S1088" s="47">
        <v>0.68038194444444444</v>
      </c>
      <c r="T1088" t="s">
        <v>73</v>
      </c>
      <c r="V1088" s="46">
        <v>39899</v>
      </c>
      <c r="W1088" s="47">
        <v>0.42115740740740742</v>
      </c>
    </row>
    <row r="1089" spans="8:23">
      <c r="H1089" s="46">
        <v>39881</v>
      </c>
      <c r="I1089" s="47">
        <v>0.73084490740740737</v>
      </c>
      <c r="J1089">
        <v>24</v>
      </c>
      <c r="K1089" t="s">
        <v>16</v>
      </c>
      <c r="N1089" t="s">
        <v>12</v>
      </c>
      <c r="R1089" s="46">
        <v>39885</v>
      </c>
      <c r="S1089" s="47">
        <v>0.68039351851851848</v>
      </c>
      <c r="T1089" t="s">
        <v>73</v>
      </c>
      <c r="V1089" s="46">
        <v>39899</v>
      </c>
      <c r="W1089" s="47">
        <v>0.42234953703703698</v>
      </c>
    </row>
    <row r="1090" spans="8:23">
      <c r="H1090" s="46">
        <v>39882</v>
      </c>
      <c r="I1090" s="47">
        <v>0.60586805555555556</v>
      </c>
      <c r="J1090">
        <v>24</v>
      </c>
      <c r="K1090" t="s">
        <v>15</v>
      </c>
      <c r="N1090" t="s">
        <v>12</v>
      </c>
      <c r="R1090" s="46">
        <v>39885</v>
      </c>
      <c r="S1090" s="47">
        <v>0.68074074074074076</v>
      </c>
      <c r="T1090" t="s">
        <v>73</v>
      </c>
      <c r="V1090" s="46">
        <v>39899</v>
      </c>
      <c r="W1090" s="47">
        <v>0.42416666666666664</v>
      </c>
    </row>
    <row r="1091" spans="8:23">
      <c r="H1091" s="46">
        <v>39882</v>
      </c>
      <c r="I1091" s="47">
        <v>0.60887731481481489</v>
      </c>
      <c r="J1091">
        <v>25</v>
      </c>
      <c r="K1091" t="s">
        <v>16</v>
      </c>
      <c r="N1091" t="s">
        <v>12</v>
      </c>
      <c r="R1091" s="46">
        <v>39885</v>
      </c>
      <c r="S1091" s="47">
        <v>0.6807523148148148</v>
      </c>
      <c r="T1091" t="s">
        <v>73</v>
      </c>
      <c r="V1091" s="46">
        <v>39899</v>
      </c>
      <c r="W1091" s="47">
        <v>0.48422453703703705</v>
      </c>
    </row>
    <row r="1092" spans="8:23">
      <c r="H1092" s="46">
        <v>39882</v>
      </c>
      <c r="I1092" s="47">
        <v>0.30741898148148145</v>
      </c>
      <c r="J1092">
        <v>18</v>
      </c>
      <c r="K1092" t="s">
        <v>16</v>
      </c>
      <c r="N1092" t="s">
        <v>12</v>
      </c>
      <c r="R1092" s="46">
        <v>39885</v>
      </c>
      <c r="S1092" s="47">
        <v>0.68081018518518521</v>
      </c>
      <c r="T1092" t="s">
        <v>73</v>
      </c>
      <c r="V1092" s="46">
        <v>39899</v>
      </c>
      <c r="W1092" s="47">
        <v>0.53291666666666659</v>
      </c>
    </row>
    <row r="1093" spans="8:23">
      <c r="H1093" s="46">
        <v>39882</v>
      </c>
      <c r="I1093" s="47">
        <v>0.30787037037037041</v>
      </c>
      <c r="J1093">
        <v>23</v>
      </c>
      <c r="K1093" t="s">
        <v>15</v>
      </c>
      <c r="N1093" t="s">
        <v>12</v>
      </c>
      <c r="R1093" s="46">
        <v>39885</v>
      </c>
      <c r="S1093" s="47">
        <v>0.68083333333333329</v>
      </c>
      <c r="T1093" t="s">
        <v>73</v>
      </c>
      <c r="V1093" s="46">
        <v>39899</v>
      </c>
      <c r="W1093" s="47">
        <v>0.84488425925925925</v>
      </c>
    </row>
    <row r="1094" spans="8:23">
      <c r="H1094" s="46">
        <v>39883</v>
      </c>
      <c r="I1094" s="47">
        <v>0.5230555555555555</v>
      </c>
      <c r="J1094">
        <v>23</v>
      </c>
      <c r="K1094" t="s">
        <v>15</v>
      </c>
      <c r="N1094" t="s">
        <v>12</v>
      </c>
      <c r="R1094" s="46">
        <v>39885</v>
      </c>
      <c r="S1094" s="47">
        <v>0.68135416666666659</v>
      </c>
      <c r="T1094" t="s">
        <v>73</v>
      </c>
      <c r="V1094" s="46">
        <v>39899</v>
      </c>
      <c r="W1094" s="47">
        <v>0.84723379629629625</v>
      </c>
    </row>
    <row r="1095" spans="8:23">
      <c r="H1095" s="46">
        <v>39883</v>
      </c>
      <c r="I1095" s="47">
        <v>0.68131944444444448</v>
      </c>
      <c r="J1095">
        <v>23</v>
      </c>
      <c r="K1095" t="s">
        <v>15</v>
      </c>
      <c r="N1095" t="s">
        <v>12</v>
      </c>
      <c r="R1095" s="46">
        <v>39885</v>
      </c>
      <c r="S1095" s="47">
        <v>0.68136574074074074</v>
      </c>
      <c r="T1095" t="s">
        <v>73</v>
      </c>
      <c r="V1095" s="46">
        <v>39901</v>
      </c>
      <c r="W1095" s="47">
        <v>0.38758101851851851</v>
      </c>
    </row>
    <row r="1096" spans="8:23">
      <c r="H1096" s="46">
        <v>39884</v>
      </c>
      <c r="I1096" s="47">
        <v>0.44473379629629628</v>
      </c>
      <c r="J1096">
        <v>68</v>
      </c>
      <c r="K1096" t="s">
        <v>15</v>
      </c>
      <c r="M1096" t="s">
        <v>12</v>
      </c>
      <c r="R1096" s="46">
        <v>39885</v>
      </c>
      <c r="S1096" s="47">
        <v>0.68215277777777772</v>
      </c>
      <c r="T1096" t="s">
        <v>73</v>
      </c>
      <c r="V1096" s="46">
        <v>39901</v>
      </c>
      <c r="W1096" s="47">
        <v>0.38810185185185181</v>
      </c>
    </row>
    <row r="1097" spans="8:23">
      <c r="H1097" s="46">
        <v>39884</v>
      </c>
      <c r="I1097" s="47">
        <v>0.57275462962962964</v>
      </c>
      <c r="J1097">
        <v>60</v>
      </c>
      <c r="K1097" t="s">
        <v>15</v>
      </c>
      <c r="N1097" t="s">
        <v>12</v>
      </c>
      <c r="R1097" s="46">
        <v>39885</v>
      </c>
      <c r="S1097" s="47">
        <v>0.68217592592592602</v>
      </c>
      <c r="T1097" t="s">
        <v>73</v>
      </c>
      <c r="V1097" s="46">
        <v>39901</v>
      </c>
      <c r="W1097" s="47">
        <v>0.38998842592592592</v>
      </c>
    </row>
    <row r="1098" spans="8:23">
      <c r="H1098" s="46">
        <v>39884</v>
      </c>
      <c r="I1098" s="47">
        <v>0.65131944444444445</v>
      </c>
      <c r="J1098">
        <v>55</v>
      </c>
      <c r="K1098" t="s">
        <v>15</v>
      </c>
      <c r="N1098" t="s">
        <v>12</v>
      </c>
      <c r="R1098" s="46">
        <v>39885</v>
      </c>
      <c r="S1098" s="47">
        <v>0.68233796296296301</v>
      </c>
      <c r="T1098" t="s">
        <v>73</v>
      </c>
      <c r="V1098" s="46">
        <v>39901</v>
      </c>
      <c r="W1098" s="47">
        <v>0.40265046296296297</v>
      </c>
    </row>
    <row r="1099" spans="8:23">
      <c r="H1099" s="46">
        <v>39884</v>
      </c>
      <c r="I1099" s="47">
        <v>0.65224537037037034</v>
      </c>
      <c r="J1099">
        <v>122</v>
      </c>
      <c r="K1099" t="s">
        <v>15</v>
      </c>
      <c r="N1099" t="s">
        <v>12</v>
      </c>
      <c r="R1099" s="46">
        <v>39885</v>
      </c>
      <c r="S1099" s="47">
        <v>0.68234953703703705</v>
      </c>
      <c r="T1099" t="s">
        <v>73</v>
      </c>
      <c r="V1099" s="46">
        <v>39901</v>
      </c>
      <c r="W1099" s="47">
        <v>0.4258912037037037</v>
      </c>
    </row>
    <row r="1100" spans="8:23">
      <c r="H1100" s="46">
        <v>39884</v>
      </c>
      <c r="I1100" s="47">
        <v>0.67535879629629625</v>
      </c>
      <c r="J1100">
        <v>48</v>
      </c>
      <c r="K1100" t="s">
        <v>16</v>
      </c>
      <c r="M1100" t="s">
        <v>12</v>
      </c>
      <c r="R1100" s="46">
        <v>39885</v>
      </c>
      <c r="S1100" s="47">
        <v>0.68373842592592593</v>
      </c>
      <c r="T1100" t="s">
        <v>73</v>
      </c>
      <c r="V1100" s="46">
        <v>39901</v>
      </c>
      <c r="W1100" s="47">
        <v>0.45127314814814817</v>
      </c>
    </row>
    <row r="1101" spans="8:23">
      <c r="H1101" s="46">
        <v>39884</v>
      </c>
      <c r="I1101" s="47">
        <v>0.67741898148148139</v>
      </c>
      <c r="J1101">
        <v>49</v>
      </c>
      <c r="K1101" t="s">
        <v>15</v>
      </c>
      <c r="N1101" t="s">
        <v>12</v>
      </c>
      <c r="R1101" s="46">
        <v>39885</v>
      </c>
      <c r="S1101" s="47">
        <v>0.68376157407407412</v>
      </c>
      <c r="T1101" t="s">
        <v>73</v>
      </c>
      <c r="V1101" s="46">
        <v>39901</v>
      </c>
      <c r="W1101" s="47">
        <v>0.45623842592592595</v>
      </c>
    </row>
    <row r="1102" spans="8:23">
      <c r="H1102" s="46">
        <v>39884</v>
      </c>
      <c r="I1102" s="47">
        <v>0.68572916666666661</v>
      </c>
      <c r="J1102">
        <v>26</v>
      </c>
      <c r="K1102" t="s">
        <v>16</v>
      </c>
      <c r="N1102" t="s">
        <v>12</v>
      </c>
      <c r="R1102" s="46">
        <v>39885</v>
      </c>
      <c r="S1102" s="47">
        <v>0.68418981481481478</v>
      </c>
      <c r="T1102" t="s">
        <v>73</v>
      </c>
      <c r="V1102" s="46">
        <v>39901</v>
      </c>
      <c r="W1102" s="47">
        <v>0.46440972222222227</v>
      </c>
    </row>
    <row r="1103" spans="8:23">
      <c r="H1103" s="46">
        <v>39884</v>
      </c>
      <c r="I1103" s="47">
        <v>0.75224537037037031</v>
      </c>
      <c r="J1103">
        <v>173</v>
      </c>
      <c r="K1103" t="s">
        <v>15</v>
      </c>
      <c r="N1103" t="s">
        <v>12</v>
      </c>
      <c r="R1103" s="46">
        <v>39885</v>
      </c>
      <c r="S1103" s="47">
        <v>0.68420138888888893</v>
      </c>
      <c r="T1103" t="s">
        <v>73</v>
      </c>
      <c r="V1103" s="46">
        <v>39901</v>
      </c>
      <c r="W1103" s="47">
        <v>0.51019675925925922</v>
      </c>
    </row>
    <row r="1104" spans="8:23">
      <c r="H1104" s="46">
        <v>39885</v>
      </c>
      <c r="I1104" s="47">
        <v>0.26064814814814813</v>
      </c>
      <c r="J1104">
        <v>25</v>
      </c>
      <c r="K1104" t="s">
        <v>15</v>
      </c>
      <c r="N1104" t="s">
        <v>12</v>
      </c>
      <c r="R1104" s="46">
        <v>39885</v>
      </c>
      <c r="S1104" s="47">
        <v>0.68487268518518529</v>
      </c>
      <c r="T1104" t="s">
        <v>73</v>
      </c>
      <c r="V1104" s="46">
        <v>39901</v>
      </c>
      <c r="W1104" s="47">
        <v>0.5105439814814815</v>
      </c>
    </row>
    <row r="1105" spans="8:23">
      <c r="H1105" s="46">
        <v>39885</v>
      </c>
      <c r="I1105" s="47">
        <v>0.4268865740740741</v>
      </c>
      <c r="J1105">
        <v>84</v>
      </c>
      <c r="K1105" t="s">
        <v>15</v>
      </c>
      <c r="N1105" t="s">
        <v>12</v>
      </c>
      <c r="R1105" s="46">
        <v>39885</v>
      </c>
      <c r="S1105" s="47">
        <v>0.68488425925925922</v>
      </c>
      <c r="T1105" t="s">
        <v>73</v>
      </c>
      <c r="V1105" s="46">
        <v>39901</v>
      </c>
      <c r="W1105" s="47">
        <v>0.51681712962962967</v>
      </c>
    </row>
    <row r="1106" spans="8:23">
      <c r="H1106" s="46">
        <v>39885</v>
      </c>
      <c r="I1106" s="47">
        <v>0.59802083333333333</v>
      </c>
      <c r="J1106">
        <v>5</v>
      </c>
      <c r="K1106" t="s">
        <v>16</v>
      </c>
      <c r="N1106" t="s">
        <v>12</v>
      </c>
      <c r="R1106" s="46">
        <v>39885</v>
      </c>
      <c r="S1106" s="47">
        <v>0.70177083333333334</v>
      </c>
      <c r="T1106" t="s">
        <v>73</v>
      </c>
      <c r="V1106" s="46">
        <v>39901</v>
      </c>
      <c r="W1106" s="47">
        <v>0.51725694444444448</v>
      </c>
    </row>
    <row r="1107" spans="8:23">
      <c r="H1107" s="46">
        <v>39885</v>
      </c>
      <c r="I1107" s="47">
        <v>0.59834490740740742</v>
      </c>
      <c r="J1107">
        <v>81</v>
      </c>
      <c r="K1107" t="s">
        <v>15</v>
      </c>
      <c r="N1107" t="s">
        <v>12</v>
      </c>
      <c r="R1107" s="46">
        <v>39885</v>
      </c>
      <c r="S1107" s="47">
        <v>0.70178240740740738</v>
      </c>
      <c r="T1107" t="s">
        <v>73</v>
      </c>
      <c r="V1107" s="46">
        <v>39901</v>
      </c>
      <c r="W1107" s="47">
        <v>0.54564814814814822</v>
      </c>
    </row>
    <row r="1108" spans="8:23">
      <c r="H1108" s="46">
        <v>39885</v>
      </c>
      <c r="I1108" s="47">
        <v>0.65150462962962963</v>
      </c>
      <c r="J1108">
        <v>36</v>
      </c>
      <c r="K1108" t="s">
        <v>15</v>
      </c>
      <c r="N1108" t="s">
        <v>12</v>
      </c>
      <c r="R1108" s="46">
        <v>39885</v>
      </c>
      <c r="S1108" s="47">
        <v>0.70219907407407411</v>
      </c>
      <c r="T1108" t="s">
        <v>73</v>
      </c>
      <c r="V1108" s="46">
        <v>39901</v>
      </c>
      <c r="W1108" s="47">
        <v>0.75876157407407396</v>
      </c>
    </row>
    <row r="1109" spans="8:23">
      <c r="H1109" s="46">
        <v>39885</v>
      </c>
      <c r="I1109" s="47">
        <v>0.68451388888888898</v>
      </c>
      <c r="J1109">
        <v>14</v>
      </c>
      <c r="K1109" t="s">
        <v>16</v>
      </c>
      <c r="P1109" t="s">
        <v>12</v>
      </c>
      <c r="R1109" s="46">
        <v>39885</v>
      </c>
      <c r="S1109" s="47">
        <v>0.70222222222222219</v>
      </c>
      <c r="T1109" t="s">
        <v>73</v>
      </c>
      <c r="V1109" s="46">
        <v>39901</v>
      </c>
      <c r="W1109" s="47">
        <v>0.76225694444444436</v>
      </c>
    </row>
    <row r="1110" spans="8:23">
      <c r="H1110" s="46">
        <v>39885</v>
      </c>
      <c r="I1110" s="47">
        <v>0.68517361111111119</v>
      </c>
      <c r="J1110">
        <v>113</v>
      </c>
      <c r="K1110" t="s">
        <v>15</v>
      </c>
      <c r="P1110" t="s">
        <v>12</v>
      </c>
      <c r="R1110" s="46">
        <v>39885</v>
      </c>
      <c r="S1110" s="47">
        <v>0.7026041666666667</v>
      </c>
      <c r="T1110" t="s">
        <v>73</v>
      </c>
      <c r="V1110" s="46"/>
      <c r="W1110" s="47"/>
    </row>
    <row r="1111" spans="8:23">
      <c r="H1111" s="46">
        <v>39885</v>
      </c>
      <c r="I1111" s="47">
        <v>0.69300925925925927</v>
      </c>
      <c r="J1111">
        <v>4</v>
      </c>
      <c r="K1111" t="s">
        <v>16</v>
      </c>
      <c r="M1111" t="s">
        <v>12</v>
      </c>
      <c r="R1111" s="46">
        <v>39885</v>
      </c>
      <c r="S1111" s="47">
        <v>0.70262731481481477</v>
      </c>
      <c r="T1111" t="s">
        <v>73</v>
      </c>
      <c r="V1111" s="46"/>
      <c r="W1111" s="47"/>
    </row>
    <row r="1112" spans="8:23">
      <c r="H1112" s="46">
        <v>39885</v>
      </c>
      <c r="I1112" s="47">
        <v>0.69334490740740751</v>
      </c>
      <c r="J1112">
        <v>356</v>
      </c>
      <c r="K1112" t="s">
        <v>15</v>
      </c>
      <c r="N1112" t="s">
        <v>12</v>
      </c>
      <c r="R1112" s="46">
        <v>39885</v>
      </c>
      <c r="S1112" s="47">
        <v>0.70281249999999995</v>
      </c>
      <c r="T1112" t="s">
        <v>73</v>
      </c>
      <c r="V1112" s="46"/>
      <c r="W1112" s="47"/>
    </row>
    <row r="1113" spans="8:23">
      <c r="H1113" s="46">
        <v>39885</v>
      </c>
      <c r="I1113" s="47">
        <v>0.69784722222222229</v>
      </c>
      <c r="J1113">
        <v>140</v>
      </c>
      <c r="K1113" t="s">
        <v>16</v>
      </c>
      <c r="M1113" t="s">
        <v>12</v>
      </c>
      <c r="R1113" s="46">
        <v>39885</v>
      </c>
      <c r="S1113" s="47">
        <v>0.7028240740740741</v>
      </c>
      <c r="T1113" t="s">
        <v>73</v>
      </c>
      <c r="V1113" s="46"/>
      <c r="W1113" s="47"/>
    </row>
    <row r="1114" spans="8:23">
      <c r="H1114" s="46">
        <v>39885</v>
      </c>
      <c r="I1114" s="47">
        <v>0.70103009259259252</v>
      </c>
      <c r="J1114">
        <v>38</v>
      </c>
      <c r="K1114" t="s">
        <v>15</v>
      </c>
      <c r="N1114" t="s">
        <v>12</v>
      </c>
      <c r="R1114" s="46">
        <v>39885</v>
      </c>
      <c r="S1114" s="47">
        <v>0.77206018518518515</v>
      </c>
      <c r="T1114" t="s">
        <v>65</v>
      </c>
      <c r="V1114" s="46"/>
      <c r="W1114" s="47"/>
    </row>
    <row r="1115" spans="8:23">
      <c r="H1115" s="46">
        <v>39885</v>
      </c>
      <c r="I1115" s="47">
        <v>0.70310185185185192</v>
      </c>
      <c r="J1115">
        <v>101</v>
      </c>
      <c r="K1115" t="s">
        <v>15</v>
      </c>
      <c r="P1115" t="s">
        <v>12</v>
      </c>
      <c r="R1115" s="46">
        <v>39885</v>
      </c>
      <c r="S1115" s="47">
        <v>0.77219907407407407</v>
      </c>
      <c r="T1115" t="s">
        <v>67</v>
      </c>
      <c r="V1115" s="46"/>
      <c r="W1115" s="47"/>
    </row>
    <row r="1116" spans="8:23">
      <c r="H1116" s="46">
        <v>39885</v>
      </c>
      <c r="I1116" s="47">
        <v>0.70539351851851861</v>
      </c>
      <c r="J1116">
        <v>127</v>
      </c>
      <c r="K1116" t="s">
        <v>15</v>
      </c>
      <c r="N1116" t="s">
        <v>12</v>
      </c>
      <c r="R1116" s="46">
        <v>39885</v>
      </c>
      <c r="S1116" s="47">
        <v>0.81678240740740737</v>
      </c>
      <c r="T1116" t="s">
        <v>73</v>
      </c>
      <c r="V1116" s="46"/>
      <c r="W1116" s="47"/>
    </row>
    <row r="1117" spans="8:23">
      <c r="H1117" s="46">
        <v>39885</v>
      </c>
      <c r="I1117" s="47">
        <v>0.71111111111111114</v>
      </c>
      <c r="J1117">
        <v>81</v>
      </c>
      <c r="K1117" t="s">
        <v>15</v>
      </c>
      <c r="M1117" t="s">
        <v>12</v>
      </c>
      <c r="R1117" s="46">
        <v>39885</v>
      </c>
      <c r="S1117" s="47">
        <v>0.81679398148148152</v>
      </c>
      <c r="T1117" t="s">
        <v>73</v>
      </c>
      <c r="V1117" s="46"/>
      <c r="W1117" s="47"/>
    </row>
    <row r="1118" spans="8:23">
      <c r="H1118" s="46">
        <v>39885</v>
      </c>
      <c r="I1118" s="47">
        <v>0.77306712962962953</v>
      </c>
      <c r="J1118">
        <v>40</v>
      </c>
      <c r="K1118" t="s">
        <v>16</v>
      </c>
      <c r="N1118" t="s">
        <v>12</v>
      </c>
      <c r="R1118" s="46">
        <v>39885</v>
      </c>
      <c r="S1118" s="47">
        <v>0.81688657407407417</v>
      </c>
      <c r="T1118" t="s">
        <v>73</v>
      </c>
      <c r="V1118" s="46"/>
      <c r="W1118" s="47"/>
    </row>
    <row r="1119" spans="8:23">
      <c r="H1119" s="46">
        <v>39885</v>
      </c>
      <c r="I1119" s="47">
        <v>0.77377314814814813</v>
      </c>
      <c r="J1119">
        <v>63</v>
      </c>
      <c r="K1119" t="s">
        <v>15</v>
      </c>
      <c r="N1119" t="s">
        <v>12</v>
      </c>
      <c r="R1119" s="46">
        <v>39885</v>
      </c>
      <c r="S1119" s="47">
        <v>0.8168981481481481</v>
      </c>
      <c r="T1119" t="s">
        <v>73</v>
      </c>
      <c r="V1119" s="46"/>
      <c r="W1119" s="47"/>
    </row>
    <row r="1120" spans="8:23">
      <c r="H1120" s="46">
        <v>39885</v>
      </c>
      <c r="I1120" s="47">
        <v>0.81736111111111109</v>
      </c>
      <c r="J1120">
        <v>86</v>
      </c>
      <c r="K1120" t="s">
        <v>15</v>
      </c>
      <c r="P1120" t="s">
        <v>12</v>
      </c>
      <c r="R1120" s="46">
        <v>39886</v>
      </c>
      <c r="S1120" s="47">
        <v>0.27087962962962964</v>
      </c>
      <c r="T1120" t="s">
        <v>67</v>
      </c>
      <c r="V1120" s="46"/>
      <c r="W1120" s="47"/>
    </row>
    <row r="1121" spans="8:23">
      <c r="H1121" s="46">
        <v>39885</v>
      </c>
      <c r="I1121" s="47">
        <v>0.90063657407407405</v>
      </c>
      <c r="J1121">
        <v>20</v>
      </c>
      <c r="K1121" t="s">
        <v>16</v>
      </c>
      <c r="N1121" t="s">
        <v>12</v>
      </c>
      <c r="R1121" s="46">
        <v>39886</v>
      </c>
      <c r="S1121" s="47">
        <v>0.36314814814814816</v>
      </c>
      <c r="T1121" t="s">
        <v>67</v>
      </c>
      <c r="V1121" s="46"/>
      <c r="W1121" s="47"/>
    </row>
    <row r="1122" spans="8:23">
      <c r="H1122" s="46">
        <v>39886</v>
      </c>
      <c r="I1122" s="47">
        <v>0.39108796296296294</v>
      </c>
      <c r="J1122">
        <v>23</v>
      </c>
      <c r="K1122" t="s">
        <v>16</v>
      </c>
      <c r="N1122" t="s">
        <v>12</v>
      </c>
      <c r="R1122" s="46">
        <v>39886</v>
      </c>
      <c r="S1122" s="47">
        <v>0.38811342592592596</v>
      </c>
      <c r="T1122" t="s">
        <v>65</v>
      </c>
      <c r="V1122" s="46"/>
      <c r="W1122" s="47"/>
    </row>
    <row r="1123" spans="8:23">
      <c r="H1123" s="46">
        <v>39886</v>
      </c>
      <c r="I1123" s="47">
        <v>0.39170138888888889</v>
      </c>
      <c r="J1123">
        <v>57</v>
      </c>
      <c r="K1123" t="s">
        <v>15</v>
      </c>
      <c r="N1123" t="s">
        <v>12</v>
      </c>
      <c r="R1123" s="46">
        <v>39886</v>
      </c>
      <c r="S1123" s="47">
        <v>0.40515046296296298</v>
      </c>
      <c r="T1123" t="s">
        <v>73</v>
      </c>
      <c r="V1123" s="46"/>
      <c r="W1123" s="47"/>
    </row>
    <row r="1124" spans="8:23">
      <c r="H1124" s="46">
        <v>39886</v>
      </c>
      <c r="I1124" s="47">
        <v>0.39851851851851849</v>
      </c>
      <c r="J1124">
        <v>24</v>
      </c>
      <c r="K1124" t="s">
        <v>16</v>
      </c>
      <c r="N1124" t="s">
        <v>12</v>
      </c>
      <c r="R1124" s="46">
        <v>39886</v>
      </c>
      <c r="S1124" s="47">
        <v>0.40516203703703701</v>
      </c>
      <c r="T1124" t="s">
        <v>73</v>
      </c>
      <c r="V1124" s="46"/>
      <c r="W1124" s="47"/>
    </row>
    <row r="1125" spans="8:23">
      <c r="H1125" s="46">
        <v>39886</v>
      </c>
      <c r="I1125" s="47">
        <v>0.4408217592592592</v>
      </c>
      <c r="J1125">
        <v>96</v>
      </c>
      <c r="K1125" t="s">
        <v>15</v>
      </c>
      <c r="N1125" t="s">
        <v>12</v>
      </c>
      <c r="R1125" s="46">
        <v>39886</v>
      </c>
      <c r="S1125" s="47">
        <v>0.4057291666666667</v>
      </c>
      <c r="T1125" t="s">
        <v>73</v>
      </c>
      <c r="V1125" s="46"/>
      <c r="W1125" s="47"/>
    </row>
    <row r="1126" spans="8:23">
      <c r="H1126" s="46">
        <v>39886</v>
      </c>
      <c r="I1126" s="47">
        <v>0.44903935185185184</v>
      </c>
      <c r="J1126">
        <v>25</v>
      </c>
      <c r="K1126" t="s">
        <v>16</v>
      </c>
      <c r="N1126" t="s">
        <v>12</v>
      </c>
      <c r="R1126" s="46">
        <v>39886</v>
      </c>
      <c r="S1126" s="47">
        <v>0.40574074074074074</v>
      </c>
      <c r="T1126" t="s">
        <v>73</v>
      </c>
    </row>
    <row r="1127" spans="8:23">
      <c r="H1127" s="46">
        <v>39886</v>
      </c>
      <c r="I1127" s="47">
        <v>0.51670138888888884</v>
      </c>
      <c r="J1127">
        <v>49</v>
      </c>
      <c r="K1127" t="s">
        <v>16</v>
      </c>
      <c r="N1127" t="s">
        <v>12</v>
      </c>
      <c r="R1127" s="46">
        <v>39886</v>
      </c>
      <c r="S1127" s="47">
        <v>0.44459490740740742</v>
      </c>
      <c r="T1127" t="s">
        <v>65</v>
      </c>
    </row>
    <row r="1128" spans="8:23">
      <c r="H1128" s="46">
        <v>39886</v>
      </c>
      <c r="I1128" s="47">
        <v>0.6511689814814815</v>
      </c>
      <c r="J1128">
        <v>302</v>
      </c>
      <c r="K1128" t="s">
        <v>15</v>
      </c>
      <c r="N1128" t="s">
        <v>12</v>
      </c>
      <c r="R1128" s="46">
        <v>39886</v>
      </c>
      <c r="S1128" s="47">
        <v>0.51641203703703698</v>
      </c>
      <c r="T1128" t="s">
        <v>65</v>
      </c>
    </row>
    <row r="1129" spans="8:23">
      <c r="H1129" s="46">
        <v>39886</v>
      </c>
      <c r="I1129" s="47">
        <v>0.73859953703703696</v>
      </c>
      <c r="J1129">
        <v>101</v>
      </c>
      <c r="K1129" t="s">
        <v>15</v>
      </c>
      <c r="N1129" t="s">
        <v>12</v>
      </c>
      <c r="R1129" s="46">
        <v>39886</v>
      </c>
      <c r="S1129" s="47">
        <v>0.51646990740740739</v>
      </c>
      <c r="T1129" t="s">
        <v>65</v>
      </c>
    </row>
    <row r="1130" spans="8:23">
      <c r="H1130" s="46">
        <v>39886</v>
      </c>
      <c r="I1130" s="47">
        <v>0.74149305555555556</v>
      </c>
      <c r="J1130">
        <v>22</v>
      </c>
      <c r="K1130" t="s">
        <v>16</v>
      </c>
      <c r="N1130" t="s">
        <v>12</v>
      </c>
      <c r="R1130" s="46">
        <v>39886</v>
      </c>
      <c r="S1130" s="47">
        <v>0.80972222222222223</v>
      </c>
      <c r="T1130" t="s">
        <v>67</v>
      </c>
    </row>
    <row r="1131" spans="8:23">
      <c r="H1131" s="46">
        <v>39886</v>
      </c>
      <c r="I1131" s="47">
        <v>0.89123842592592595</v>
      </c>
      <c r="J1131">
        <v>28</v>
      </c>
      <c r="K1131" t="s">
        <v>16</v>
      </c>
      <c r="N1131" t="s">
        <v>12</v>
      </c>
      <c r="R1131" s="46">
        <v>39887</v>
      </c>
      <c r="S1131" s="47">
        <v>0.35902777777777778</v>
      </c>
      <c r="T1131" t="s">
        <v>65</v>
      </c>
    </row>
    <row r="1132" spans="8:23">
      <c r="H1132" s="46">
        <v>39887</v>
      </c>
      <c r="I1132" s="47">
        <v>0.35946759259259259</v>
      </c>
      <c r="J1132">
        <v>20</v>
      </c>
      <c r="K1132" t="s">
        <v>16</v>
      </c>
      <c r="N1132" t="s">
        <v>12</v>
      </c>
      <c r="R1132" s="46">
        <v>39887</v>
      </c>
      <c r="S1132" s="47">
        <v>0.41811342592592587</v>
      </c>
      <c r="T1132" t="s">
        <v>67</v>
      </c>
    </row>
    <row r="1133" spans="8:23">
      <c r="H1133" s="46">
        <v>39887</v>
      </c>
      <c r="I1133" s="47">
        <v>0.36039351851851853</v>
      </c>
      <c r="J1133">
        <v>24</v>
      </c>
      <c r="K1133" t="s">
        <v>16</v>
      </c>
      <c r="N1133" t="s">
        <v>12</v>
      </c>
      <c r="R1133" s="46">
        <v>39887</v>
      </c>
      <c r="S1133" s="47">
        <v>0.85043981481481479</v>
      </c>
      <c r="T1133" t="s">
        <v>67</v>
      </c>
    </row>
    <row r="1134" spans="8:23">
      <c r="H1134" s="46">
        <v>39887</v>
      </c>
      <c r="I1134" s="47">
        <v>0.41121527777777778</v>
      </c>
      <c r="J1134">
        <v>38</v>
      </c>
      <c r="K1134" t="s">
        <v>16</v>
      </c>
      <c r="N1134" t="s">
        <v>12</v>
      </c>
      <c r="R1134" s="46">
        <v>39887</v>
      </c>
      <c r="S1134" s="47">
        <v>0.85241898148148154</v>
      </c>
      <c r="T1134" t="s">
        <v>65</v>
      </c>
    </row>
    <row r="1135" spans="8:23">
      <c r="H1135" s="46">
        <v>39887</v>
      </c>
      <c r="I1135" s="47">
        <v>0.41230324074074076</v>
      </c>
      <c r="J1135">
        <v>21</v>
      </c>
      <c r="K1135" t="s">
        <v>16</v>
      </c>
      <c r="N1135" t="s">
        <v>12</v>
      </c>
      <c r="R1135" s="46">
        <v>39887</v>
      </c>
      <c r="S1135" s="47">
        <v>0.85261574074074076</v>
      </c>
      <c r="T1135" t="s">
        <v>69</v>
      </c>
    </row>
    <row r="1136" spans="8:23">
      <c r="H1136" s="46">
        <v>39887</v>
      </c>
      <c r="I1136" s="47">
        <v>0.52241898148148147</v>
      </c>
      <c r="J1136">
        <v>26</v>
      </c>
      <c r="K1136" t="s">
        <v>16</v>
      </c>
      <c r="N1136" t="s">
        <v>12</v>
      </c>
      <c r="R1136" s="46">
        <v>39888</v>
      </c>
      <c r="S1136" s="47">
        <v>0.26724537037037038</v>
      </c>
      <c r="T1136" t="s">
        <v>67</v>
      </c>
    </row>
    <row r="1137" spans="8:20">
      <c r="H1137" s="46">
        <v>39887</v>
      </c>
      <c r="I1137" s="47">
        <v>0.52309027777777783</v>
      </c>
      <c r="J1137">
        <v>20</v>
      </c>
      <c r="K1137" t="s">
        <v>16</v>
      </c>
      <c r="N1137" t="s">
        <v>12</v>
      </c>
      <c r="R1137" s="46">
        <v>39888</v>
      </c>
      <c r="S1137" s="47">
        <v>0.27789351851851851</v>
      </c>
      <c r="T1137" t="s">
        <v>65</v>
      </c>
    </row>
    <row r="1138" spans="8:20">
      <c r="H1138" s="46">
        <v>39887</v>
      </c>
      <c r="I1138" s="47">
        <v>0.85082175925925929</v>
      </c>
      <c r="J1138">
        <v>22</v>
      </c>
      <c r="K1138" t="s">
        <v>16</v>
      </c>
      <c r="N1138" t="s">
        <v>12</v>
      </c>
      <c r="R1138" s="46">
        <v>39888</v>
      </c>
      <c r="S1138" s="47">
        <v>0.28995370370370371</v>
      </c>
      <c r="T1138" t="s">
        <v>65</v>
      </c>
    </row>
    <row r="1139" spans="8:20">
      <c r="H1139" s="46">
        <v>39888</v>
      </c>
      <c r="I1139" s="47">
        <v>0.31818287037037035</v>
      </c>
      <c r="J1139">
        <v>47</v>
      </c>
      <c r="K1139" t="s">
        <v>16</v>
      </c>
      <c r="N1139" t="s">
        <v>12</v>
      </c>
      <c r="R1139" s="46">
        <v>39888</v>
      </c>
      <c r="S1139" s="47">
        <v>0.4117824074074074</v>
      </c>
      <c r="T1139" t="s">
        <v>66</v>
      </c>
    </row>
    <row r="1140" spans="8:20">
      <c r="H1140" s="46">
        <v>39888</v>
      </c>
      <c r="I1140" s="47">
        <v>0.32644675925925926</v>
      </c>
      <c r="J1140">
        <v>17</v>
      </c>
      <c r="K1140" t="s">
        <v>16</v>
      </c>
      <c r="N1140" t="s">
        <v>12</v>
      </c>
      <c r="R1140" s="46">
        <v>39888</v>
      </c>
      <c r="S1140" s="47">
        <v>0.69</v>
      </c>
      <c r="T1140" t="s">
        <v>65</v>
      </c>
    </row>
    <row r="1141" spans="8:20">
      <c r="H1141" s="46">
        <v>39888</v>
      </c>
      <c r="I1141" s="47">
        <v>0.33543981481481483</v>
      </c>
      <c r="J1141">
        <v>96</v>
      </c>
      <c r="K1141" t="s">
        <v>15</v>
      </c>
      <c r="N1141" t="s">
        <v>12</v>
      </c>
      <c r="R1141" s="46">
        <v>39888</v>
      </c>
      <c r="S1141" s="47">
        <v>0.76495370370370364</v>
      </c>
      <c r="T1141" t="s">
        <v>65</v>
      </c>
    </row>
    <row r="1142" spans="8:20">
      <c r="H1142" s="46">
        <v>39888</v>
      </c>
      <c r="I1142" s="47">
        <v>0.36807870370370371</v>
      </c>
      <c r="J1142">
        <v>77</v>
      </c>
      <c r="K1142" t="s">
        <v>15</v>
      </c>
      <c r="N1142" t="s">
        <v>12</v>
      </c>
      <c r="R1142" s="46">
        <v>39888</v>
      </c>
      <c r="S1142" s="47">
        <v>0.78439814814814823</v>
      </c>
      <c r="T1142" t="s">
        <v>73</v>
      </c>
    </row>
    <row r="1143" spans="8:20">
      <c r="H1143" s="46">
        <v>39888</v>
      </c>
      <c r="I1143" s="47">
        <v>0.5571990740740741</v>
      </c>
      <c r="J1143">
        <v>50</v>
      </c>
      <c r="K1143" t="s">
        <v>15</v>
      </c>
      <c r="N1143" t="s">
        <v>12</v>
      </c>
      <c r="R1143" s="46">
        <v>39888</v>
      </c>
      <c r="S1143" s="47">
        <v>0.78440972222222216</v>
      </c>
      <c r="T1143" t="s">
        <v>73</v>
      </c>
    </row>
    <row r="1144" spans="8:20">
      <c r="H1144" s="46">
        <v>39888</v>
      </c>
      <c r="I1144" s="47">
        <v>0.55811342592592594</v>
      </c>
      <c r="J1144">
        <v>75</v>
      </c>
      <c r="K1144" t="s">
        <v>15</v>
      </c>
      <c r="N1144" t="s">
        <v>12</v>
      </c>
      <c r="R1144" s="46">
        <v>39888</v>
      </c>
      <c r="S1144" s="47">
        <v>0.78629629629629638</v>
      </c>
      <c r="T1144" t="s">
        <v>73</v>
      </c>
    </row>
    <row r="1145" spans="8:20">
      <c r="H1145" s="46">
        <v>39888</v>
      </c>
      <c r="I1145" s="47">
        <v>0.56166666666666665</v>
      </c>
      <c r="J1145">
        <v>51</v>
      </c>
      <c r="K1145" t="s">
        <v>16</v>
      </c>
      <c r="N1145" t="s">
        <v>12</v>
      </c>
      <c r="R1145" s="46">
        <v>39888</v>
      </c>
      <c r="S1145" s="47">
        <v>0.78630787037037031</v>
      </c>
      <c r="T1145" t="s">
        <v>73</v>
      </c>
    </row>
    <row r="1146" spans="8:20">
      <c r="H1146" s="46">
        <v>39888</v>
      </c>
      <c r="I1146" s="47">
        <v>0.56258101851851849</v>
      </c>
      <c r="J1146">
        <v>9</v>
      </c>
      <c r="K1146" t="s">
        <v>16</v>
      </c>
      <c r="N1146" t="s">
        <v>12</v>
      </c>
      <c r="R1146" s="46">
        <v>39888</v>
      </c>
      <c r="S1146" s="47">
        <v>0.78642361111111114</v>
      </c>
      <c r="T1146" t="s">
        <v>73</v>
      </c>
    </row>
    <row r="1147" spans="8:20">
      <c r="H1147" s="46">
        <v>39888</v>
      </c>
      <c r="I1147" s="47">
        <v>0.56293981481481481</v>
      </c>
      <c r="J1147">
        <v>40</v>
      </c>
      <c r="K1147" t="s">
        <v>15</v>
      </c>
      <c r="N1147" t="s">
        <v>12</v>
      </c>
      <c r="R1147" s="46">
        <v>39888</v>
      </c>
      <c r="S1147" s="47">
        <v>0.78643518518518529</v>
      </c>
      <c r="T1147" t="s">
        <v>73</v>
      </c>
    </row>
    <row r="1148" spans="8:20">
      <c r="H1148" s="46">
        <v>39888</v>
      </c>
      <c r="I1148" s="47">
        <v>0.66385416666666663</v>
      </c>
      <c r="J1148">
        <v>49</v>
      </c>
      <c r="K1148" t="s">
        <v>15</v>
      </c>
      <c r="N1148" t="s">
        <v>12</v>
      </c>
      <c r="R1148" s="46">
        <v>39889</v>
      </c>
      <c r="S1148" s="47">
        <v>0.24201388888888889</v>
      </c>
      <c r="T1148" t="s">
        <v>65</v>
      </c>
    </row>
    <row r="1149" spans="8:20">
      <c r="H1149" s="46">
        <v>39888</v>
      </c>
      <c r="I1149" s="47">
        <v>0.68428240740740742</v>
      </c>
      <c r="J1149">
        <v>25</v>
      </c>
      <c r="K1149" t="s">
        <v>16</v>
      </c>
      <c r="N1149" t="s">
        <v>12</v>
      </c>
      <c r="R1149" s="46">
        <v>39889</v>
      </c>
      <c r="S1149" s="47">
        <v>0.33842592592592591</v>
      </c>
      <c r="T1149" t="s">
        <v>67</v>
      </c>
    </row>
    <row r="1150" spans="8:20">
      <c r="H1150" s="46">
        <v>39888</v>
      </c>
      <c r="I1150" s="47">
        <v>0.68631944444444448</v>
      </c>
      <c r="J1150">
        <v>38</v>
      </c>
      <c r="K1150" t="s">
        <v>16</v>
      </c>
      <c r="N1150" t="s">
        <v>12</v>
      </c>
      <c r="R1150" s="46">
        <v>39889</v>
      </c>
      <c r="S1150" s="47">
        <v>0.33854166666666669</v>
      </c>
      <c r="T1150" t="s">
        <v>67</v>
      </c>
    </row>
    <row r="1151" spans="8:20">
      <c r="H1151" s="46">
        <v>39888</v>
      </c>
      <c r="I1151" s="47">
        <v>0.78469907407407413</v>
      </c>
      <c r="J1151">
        <v>124</v>
      </c>
      <c r="K1151" t="s">
        <v>15</v>
      </c>
      <c r="M1151" t="s">
        <v>12</v>
      </c>
      <c r="R1151" s="46">
        <v>39889</v>
      </c>
      <c r="S1151" s="47">
        <v>0.75278935185185192</v>
      </c>
      <c r="T1151" t="s">
        <v>67</v>
      </c>
    </row>
    <row r="1152" spans="8:20">
      <c r="H1152" s="46">
        <v>39888</v>
      </c>
      <c r="I1152" s="47">
        <v>0.83271990740740742</v>
      </c>
      <c r="J1152">
        <v>16</v>
      </c>
      <c r="K1152" t="s">
        <v>15</v>
      </c>
      <c r="N1152" t="s">
        <v>12</v>
      </c>
      <c r="R1152" s="46">
        <v>39889</v>
      </c>
      <c r="S1152" s="47">
        <v>0.79461805555555554</v>
      </c>
      <c r="T1152" t="s">
        <v>65</v>
      </c>
    </row>
    <row r="1153" spans="8:20">
      <c r="H1153" s="46">
        <v>39888</v>
      </c>
      <c r="I1153" s="47">
        <v>0.83311342592592597</v>
      </c>
      <c r="J1153">
        <v>14</v>
      </c>
      <c r="K1153" t="s">
        <v>15</v>
      </c>
      <c r="N1153" t="s">
        <v>12</v>
      </c>
      <c r="R1153" s="46">
        <v>39889</v>
      </c>
      <c r="S1153" s="47">
        <v>0.85274305555555552</v>
      </c>
      <c r="T1153" t="s">
        <v>73</v>
      </c>
    </row>
    <row r="1154" spans="8:20">
      <c r="H1154" s="46">
        <v>39889</v>
      </c>
      <c r="I1154" s="47">
        <v>0.24164351851851851</v>
      </c>
      <c r="J1154">
        <v>22</v>
      </c>
      <c r="K1154" t="s">
        <v>15</v>
      </c>
      <c r="N1154" t="s">
        <v>12</v>
      </c>
      <c r="R1154" s="46">
        <v>39889</v>
      </c>
      <c r="S1154" s="47">
        <v>0.85275462962962967</v>
      </c>
      <c r="T1154" t="s">
        <v>73</v>
      </c>
    </row>
    <row r="1155" spans="8:20">
      <c r="H1155" s="46">
        <v>39889</v>
      </c>
      <c r="I1155" s="47">
        <v>0.24594907407407407</v>
      </c>
      <c r="J1155">
        <v>20</v>
      </c>
      <c r="K1155" t="s">
        <v>16</v>
      </c>
      <c r="N1155" t="s">
        <v>12</v>
      </c>
      <c r="R1155" s="46">
        <v>39889</v>
      </c>
      <c r="S1155" s="47">
        <v>0.92041666666666666</v>
      </c>
      <c r="T1155" t="s">
        <v>65</v>
      </c>
    </row>
    <row r="1156" spans="8:20">
      <c r="H1156" s="46">
        <v>39889</v>
      </c>
      <c r="I1156" s="47">
        <v>0.74651620370370375</v>
      </c>
      <c r="J1156">
        <v>21</v>
      </c>
      <c r="K1156" t="s">
        <v>16</v>
      </c>
      <c r="N1156" t="s">
        <v>12</v>
      </c>
      <c r="R1156" s="46">
        <v>39889</v>
      </c>
      <c r="S1156" s="47">
        <v>0.95613425925925932</v>
      </c>
      <c r="T1156" t="s">
        <v>65</v>
      </c>
    </row>
    <row r="1157" spans="8:20">
      <c r="H1157" s="46">
        <v>39889</v>
      </c>
      <c r="I1157" s="47">
        <v>0.84381944444444434</v>
      </c>
      <c r="J1157">
        <v>24</v>
      </c>
      <c r="K1157" t="s">
        <v>16</v>
      </c>
      <c r="N1157" t="s">
        <v>12</v>
      </c>
      <c r="R1157" s="46">
        <v>39889</v>
      </c>
      <c r="S1157" s="47">
        <v>0.96116898148148155</v>
      </c>
      <c r="T1157" t="s">
        <v>69</v>
      </c>
    </row>
    <row r="1158" spans="8:20">
      <c r="H1158" s="46">
        <v>39890</v>
      </c>
      <c r="I1158" s="47">
        <v>0.28445601851851854</v>
      </c>
      <c r="J1158">
        <v>22</v>
      </c>
      <c r="K1158" t="s">
        <v>16</v>
      </c>
      <c r="N1158" t="s">
        <v>12</v>
      </c>
      <c r="R1158" s="46">
        <v>39890</v>
      </c>
      <c r="S1158" s="47">
        <v>0.34469907407407407</v>
      </c>
      <c r="T1158" t="s">
        <v>67</v>
      </c>
    </row>
    <row r="1159" spans="8:20">
      <c r="H1159" s="46">
        <v>39891</v>
      </c>
      <c r="I1159" s="47">
        <v>0.26998842592592592</v>
      </c>
      <c r="J1159">
        <v>24</v>
      </c>
      <c r="K1159" t="s">
        <v>16</v>
      </c>
      <c r="N1159" t="s">
        <v>12</v>
      </c>
      <c r="R1159" s="46">
        <v>39890</v>
      </c>
      <c r="S1159" s="47">
        <v>0.42405092592592591</v>
      </c>
      <c r="T1159" t="s">
        <v>69</v>
      </c>
    </row>
    <row r="1160" spans="8:20">
      <c r="H1160" s="46">
        <v>39891</v>
      </c>
      <c r="I1160" s="47">
        <v>0.27287037037037037</v>
      </c>
      <c r="J1160">
        <v>17</v>
      </c>
      <c r="K1160" t="s">
        <v>15</v>
      </c>
      <c r="N1160" t="s">
        <v>12</v>
      </c>
      <c r="R1160" s="46">
        <v>39890</v>
      </c>
      <c r="S1160" s="47">
        <v>0.42420138888888892</v>
      </c>
      <c r="T1160" t="s">
        <v>66</v>
      </c>
    </row>
    <row r="1161" spans="8:20">
      <c r="H1161" s="46">
        <v>39891</v>
      </c>
      <c r="I1161" s="47">
        <v>0.27621527777777777</v>
      </c>
      <c r="J1161">
        <v>24</v>
      </c>
      <c r="K1161" t="s">
        <v>16</v>
      </c>
      <c r="N1161" t="s">
        <v>12</v>
      </c>
      <c r="R1161" s="46">
        <v>39890</v>
      </c>
      <c r="S1161" s="47">
        <v>0.42457175925925927</v>
      </c>
      <c r="T1161" t="s">
        <v>66</v>
      </c>
    </row>
    <row r="1162" spans="8:20">
      <c r="H1162" s="46">
        <v>39891</v>
      </c>
      <c r="I1162" s="47">
        <v>0.28108796296296296</v>
      </c>
      <c r="J1162">
        <v>23</v>
      </c>
      <c r="K1162" t="s">
        <v>16</v>
      </c>
      <c r="N1162" t="s">
        <v>12</v>
      </c>
      <c r="R1162" s="46">
        <v>39890</v>
      </c>
      <c r="S1162" s="47">
        <v>0.4246759259259259</v>
      </c>
      <c r="T1162" t="s">
        <v>66</v>
      </c>
    </row>
    <row r="1163" spans="8:20">
      <c r="H1163" s="46">
        <v>39891</v>
      </c>
      <c r="I1163" s="47">
        <v>0.30361111111111111</v>
      </c>
      <c r="J1163">
        <v>23</v>
      </c>
      <c r="K1163" t="s">
        <v>16</v>
      </c>
      <c r="N1163" t="s">
        <v>12</v>
      </c>
      <c r="R1163" s="46">
        <v>39890</v>
      </c>
      <c r="S1163" s="47">
        <v>0.42486111111111113</v>
      </c>
      <c r="T1163" t="s">
        <v>66</v>
      </c>
    </row>
    <row r="1164" spans="8:20">
      <c r="H1164" s="46">
        <v>39891</v>
      </c>
      <c r="I1164" s="47">
        <v>0.37537037037037035</v>
      </c>
      <c r="J1164">
        <v>17</v>
      </c>
      <c r="K1164" t="s">
        <v>16</v>
      </c>
      <c r="M1164" t="s">
        <v>12</v>
      </c>
      <c r="R1164" s="46">
        <v>39890</v>
      </c>
      <c r="S1164" s="47">
        <v>0.58131944444444439</v>
      </c>
      <c r="T1164" t="s">
        <v>65</v>
      </c>
    </row>
    <row r="1165" spans="8:20">
      <c r="H1165" s="46">
        <v>39891</v>
      </c>
      <c r="I1165" s="47">
        <v>0.81899305555555557</v>
      </c>
      <c r="J1165">
        <v>4</v>
      </c>
      <c r="K1165" t="s">
        <v>16</v>
      </c>
      <c r="M1165" t="s">
        <v>12</v>
      </c>
      <c r="R1165" s="46">
        <v>39890</v>
      </c>
      <c r="S1165" s="47">
        <v>0.63527777777777772</v>
      </c>
      <c r="T1165" t="s">
        <v>65</v>
      </c>
    </row>
    <row r="1166" spans="8:20">
      <c r="H1166" s="46">
        <v>39892</v>
      </c>
      <c r="I1166" s="47">
        <v>0.6971412037037038</v>
      </c>
      <c r="J1166">
        <v>16</v>
      </c>
      <c r="K1166" t="s">
        <v>16</v>
      </c>
      <c r="M1166" t="s">
        <v>12</v>
      </c>
      <c r="R1166" s="46">
        <v>39890</v>
      </c>
      <c r="S1166" s="47">
        <v>0.6708912037037037</v>
      </c>
      <c r="T1166" t="s">
        <v>73</v>
      </c>
    </row>
    <row r="1167" spans="8:20">
      <c r="H1167" s="46">
        <v>39893</v>
      </c>
      <c r="I1167" s="47">
        <v>2.5462962962962961E-3</v>
      </c>
      <c r="J1167">
        <v>16</v>
      </c>
      <c r="K1167" t="s">
        <v>16</v>
      </c>
      <c r="M1167" t="s">
        <v>12</v>
      </c>
      <c r="R1167" s="46">
        <v>39890</v>
      </c>
      <c r="S1167" s="47">
        <v>0.67090277777777774</v>
      </c>
      <c r="T1167" t="s">
        <v>73</v>
      </c>
    </row>
    <row r="1168" spans="8:20">
      <c r="H1168" s="46">
        <v>39893</v>
      </c>
      <c r="I1168" s="47">
        <v>0.40209490740740739</v>
      </c>
      <c r="J1168">
        <v>23</v>
      </c>
      <c r="K1168" t="s">
        <v>16</v>
      </c>
      <c r="N1168" t="s">
        <v>12</v>
      </c>
      <c r="R1168" s="46">
        <v>39890</v>
      </c>
      <c r="S1168" s="47">
        <v>0.67100694444444453</v>
      </c>
      <c r="T1168" t="s">
        <v>73</v>
      </c>
    </row>
    <row r="1169" spans="8:20">
      <c r="H1169" s="46">
        <v>39893</v>
      </c>
      <c r="I1169" s="47">
        <v>0.54896990740740736</v>
      </c>
      <c r="J1169">
        <v>23</v>
      </c>
      <c r="K1169" t="s">
        <v>16</v>
      </c>
      <c r="N1169" t="s">
        <v>12</v>
      </c>
      <c r="R1169" s="46">
        <v>39890</v>
      </c>
      <c r="S1169" s="47">
        <v>0.67101851851851846</v>
      </c>
      <c r="T1169" t="s">
        <v>73</v>
      </c>
    </row>
    <row r="1170" spans="8:20">
      <c r="H1170" s="46">
        <v>39893</v>
      </c>
      <c r="I1170" s="47">
        <v>0.70001157407407411</v>
      </c>
      <c r="J1170">
        <v>26</v>
      </c>
      <c r="K1170" t="s">
        <v>16</v>
      </c>
      <c r="N1170" t="s">
        <v>12</v>
      </c>
      <c r="R1170" s="46">
        <v>39890</v>
      </c>
      <c r="S1170" s="47">
        <v>0.68016203703703704</v>
      </c>
      <c r="T1170" t="s">
        <v>65</v>
      </c>
    </row>
    <row r="1171" spans="8:20">
      <c r="H1171" s="46">
        <v>39893</v>
      </c>
      <c r="I1171" s="47">
        <v>0.70060185185185186</v>
      </c>
      <c r="J1171">
        <v>24</v>
      </c>
      <c r="K1171" t="s">
        <v>16</v>
      </c>
      <c r="N1171" t="s">
        <v>12</v>
      </c>
      <c r="R1171" s="46">
        <v>39891</v>
      </c>
      <c r="S1171" s="47">
        <v>0.2336574074074074</v>
      </c>
      <c r="T1171" t="s">
        <v>67</v>
      </c>
    </row>
    <row r="1172" spans="8:20">
      <c r="H1172" s="46">
        <v>39895</v>
      </c>
      <c r="I1172" s="47">
        <v>0.32023148148148145</v>
      </c>
      <c r="J1172">
        <v>21</v>
      </c>
      <c r="K1172" t="s">
        <v>16</v>
      </c>
      <c r="N1172" t="s">
        <v>12</v>
      </c>
      <c r="R1172" s="46">
        <v>39891</v>
      </c>
      <c r="S1172" s="47">
        <v>0.29190972222222222</v>
      </c>
      <c r="T1172" t="s">
        <v>65</v>
      </c>
    </row>
    <row r="1173" spans="8:20">
      <c r="H1173" s="46">
        <v>39896</v>
      </c>
      <c r="I1173" s="47">
        <v>0.74255787037037047</v>
      </c>
      <c r="J1173">
        <v>24</v>
      </c>
      <c r="K1173" t="s">
        <v>16</v>
      </c>
      <c r="N1173" t="s">
        <v>12</v>
      </c>
      <c r="R1173" s="46">
        <v>39891</v>
      </c>
      <c r="S1173" s="47">
        <v>0.67761574074074071</v>
      </c>
      <c r="T1173" t="s">
        <v>65</v>
      </c>
    </row>
    <row r="1174" spans="8:20">
      <c r="H1174" s="46">
        <v>39897</v>
      </c>
      <c r="I1174" s="47">
        <v>0.79629629629629628</v>
      </c>
      <c r="J1174">
        <v>25</v>
      </c>
      <c r="K1174" t="s">
        <v>16</v>
      </c>
      <c r="N1174" t="s">
        <v>12</v>
      </c>
      <c r="R1174" s="46">
        <v>39891</v>
      </c>
      <c r="S1174" s="47">
        <v>0.67770833333333336</v>
      </c>
      <c r="T1174" t="s">
        <v>69</v>
      </c>
    </row>
    <row r="1175" spans="8:20">
      <c r="H1175" s="46">
        <v>39897</v>
      </c>
      <c r="I1175" s="47">
        <v>0.35472222222222222</v>
      </c>
      <c r="J1175">
        <v>11</v>
      </c>
      <c r="K1175" t="s">
        <v>16</v>
      </c>
      <c r="M1175" t="s">
        <v>12</v>
      </c>
      <c r="R1175" s="46">
        <v>39891</v>
      </c>
      <c r="S1175" s="47">
        <v>0.79214120370370367</v>
      </c>
      <c r="T1175" t="s">
        <v>73</v>
      </c>
    </row>
    <row r="1176" spans="8:20">
      <c r="H1176" s="46">
        <v>39897</v>
      </c>
      <c r="I1176" s="47">
        <v>0.64700231481481485</v>
      </c>
      <c r="J1176">
        <v>19</v>
      </c>
      <c r="K1176" t="s">
        <v>15</v>
      </c>
      <c r="N1176" t="s">
        <v>12</v>
      </c>
      <c r="R1176" s="46">
        <v>39891</v>
      </c>
      <c r="S1176" s="47">
        <v>0.79215277777777782</v>
      </c>
      <c r="T1176" t="s">
        <v>73</v>
      </c>
    </row>
    <row r="1177" spans="8:20">
      <c r="H1177" s="46">
        <v>39897</v>
      </c>
      <c r="I1177" s="47">
        <v>0.71758101851851841</v>
      </c>
      <c r="J1177">
        <v>23</v>
      </c>
      <c r="K1177" t="s">
        <v>15</v>
      </c>
      <c r="N1177" t="s">
        <v>12</v>
      </c>
      <c r="R1177" s="46">
        <v>39891</v>
      </c>
      <c r="S1177" s="47">
        <v>0.81734953703703705</v>
      </c>
      <c r="T1177" t="s">
        <v>73</v>
      </c>
    </row>
    <row r="1178" spans="8:20">
      <c r="H1178" s="46">
        <v>39897</v>
      </c>
      <c r="I1178" s="47">
        <v>0.74178240740740742</v>
      </c>
      <c r="J1178">
        <v>25</v>
      </c>
      <c r="K1178" t="s">
        <v>16</v>
      </c>
      <c r="N1178" t="s">
        <v>12</v>
      </c>
      <c r="R1178" s="46">
        <v>39891</v>
      </c>
      <c r="S1178" s="47">
        <v>0.81737268518518524</v>
      </c>
      <c r="T1178" t="s">
        <v>73</v>
      </c>
    </row>
    <row r="1179" spans="8:20">
      <c r="H1179" s="46">
        <v>39897</v>
      </c>
      <c r="I1179" s="47">
        <v>0.74471064814814814</v>
      </c>
      <c r="J1179">
        <v>21</v>
      </c>
      <c r="K1179" t="s">
        <v>16</v>
      </c>
      <c r="N1179" t="s">
        <v>12</v>
      </c>
      <c r="R1179" s="46">
        <v>39891</v>
      </c>
      <c r="S1179" s="47">
        <v>0.81775462962962964</v>
      </c>
      <c r="T1179" t="s">
        <v>73</v>
      </c>
    </row>
    <row r="1180" spans="8:20">
      <c r="H1180" s="46">
        <v>39897</v>
      </c>
      <c r="I1180" s="47">
        <v>0.79182870370370362</v>
      </c>
      <c r="J1180">
        <v>21</v>
      </c>
      <c r="K1180" t="s">
        <v>16</v>
      </c>
      <c r="N1180" t="s">
        <v>12</v>
      </c>
      <c r="R1180" s="46">
        <v>39891</v>
      </c>
      <c r="S1180" s="47">
        <v>0.81776620370370379</v>
      </c>
      <c r="T1180" t="s">
        <v>73</v>
      </c>
    </row>
    <row r="1181" spans="8:20">
      <c r="H1181" s="46">
        <v>39897</v>
      </c>
      <c r="I1181" s="47">
        <v>0.79236111111111107</v>
      </c>
      <c r="J1181">
        <v>79454</v>
      </c>
      <c r="K1181" t="s">
        <v>16</v>
      </c>
      <c r="N1181" t="s">
        <v>12</v>
      </c>
      <c r="R1181" s="46">
        <v>39891</v>
      </c>
      <c r="S1181" s="47">
        <v>0.81822916666666667</v>
      </c>
      <c r="T1181" t="s">
        <v>73</v>
      </c>
    </row>
    <row r="1182" spans="8:20">
      <c r="H1182" s="46">
        <v>39898</v>
      </c>
      <c r="I1182" s="47">
        <v>0.27534722222222224</v>
      </c>
      <c r="J1182">
        <v>4</v>
      </c>
      <c r="K1182" t="s">
        <v>16</v>
      </c>
      <c r="M1182" t="s">
        <v>12</v>
      </c>
      <c r="R1182" s="46">
        <v>39891</v>
      </c>
      <c r="S1182" s="47">
        <v>0.81825231481481486</v>
      </c>
      <c r="T1182" t="s">
        <v>73</v>
      </c>
    </row>
    <row r="1183" spans="8:20">
      <c r="H1183" s="46">
        <v>39898</v>
      </c>
      <c r="I1183" s="47">
        <v>0.27568287037037037</v>
      </c>
      <c r="J1183">
        <v>7</v>
      </c>
      <c r="K1183" t="s">
        <v>16</v>
      </c>
      <c r="M1183" t="s">
        <v>12</v>
      </c>
      <c r="R1183" s="46">
        <v>39891</v>
      </c>
      <c r="S1183" s="47">
        <v>0.81855324074074076</v>
      </c>
      <c r="T1183" t="s">
        <v>73</v>
      </c>
    </row>
    <row r="1184" spans="8:20">
      <c r="H1184" s="46">
        <v>39898</v>
      </c>
      <c r="I1184" s="47">
        <v>0.3039351851851852</v>
      </c>
      <c r="J1184">
        <v>16</v>
      </c>
      <c r="K1184" t="s">
        <v>16</v>
      </c>
      <c r="M1184" t="s">
        <v>12</v>
      </c>
      <c r="R1184" s="46">
        <v>39891</v>
      </c>
      <c r="S1184" s="47">
        <v>0.81856481481481491</v>
      </c>
      <c r="T1184" t="s">
        <v>73</v>
      </c>
    </row>
    <row r="1185" spans="8:20">
      <c r="H1185" s="46">
        <v>39898</v>
      </c>
      <c r="I1185" s="47">
        <v>0.3041550925925926</v>
      </c>
      <c r="J1185">
        <v>16</v>
      </c>
      <c r="K1185" t="s">
        <v>16</v>
      </c>
      <c r="M1185" t="s">
        <v>12</v>
      </c>
      <c r="R1185" s="46">
        <v>39892</v>
      </c>
      <c r="S1185" s="47">
        <v>0.2630439814814815</v>
      </c>
      <c r="T1185" t="s">
        <v>65</v>
      </c>
    </row>
    <row r="1186" spans="8:20">
      <c r="H1186" s="46">
        <v>39898</v>
      </c>
      <c r="I1186" s="47">
        <v>0.31259259259259259</v>
      </c>
      <c r="J1186">
        <v>22</v>
      </c>
      <c r="K1186" t="s">
        <v>16</v>
      </c>
      <c r="N1186" t="s">
        <v>12</v>
      </c>
      <c r="R1186" s="46">
        <v>39892</v>
      </c>
      <c r="S1186" s="47">
        <v>0.42203703703703704</v>
      </c>
      <c r="T1186" t="s">
        <v>69</v>
      </c>
    </row>
    <row r="1187" spans="8:20">
      <c r="H1187" s="46">
        <v>39898</v>
      </c>
      <c r="I1187" s="47">
        <v>0.57748842592592597</v>
      </c>
      <c r="J1187">
        <v>24</v>
      </c>
      <c r="K1187" t="s">
        <v>16</v>
      </c>
      <c r="N1187" t="s">
        <v>12</v>
      </c>
      <c r="R1187" s="46">
        <v>39892</v>
      </c>
      <c r="S1187" s="47">
        <v>0.4259027777777778</v>
      </c>
      <c r="T1187" t="s">
        <v>66</v>
      </c>
    </row>
    <row r="1188" spans="8:20">
      <c r="H1188" s="46">
        <v>39898</v>
      </c>
      <c r="I1188" s="47">
        <v>0.70118055555555558</v>
      </c>
      <c r="J1188">
        <v>25</v>
      </c>
      <c r="K1188" t="s">
        <v>16</v>
      </c>
      <c r="N1188" t="s">
        <v>12</v>
      </c>
      <c r="R1188" s="46">
        <v>39892</v>
      </c>
      <c r="S1188" s="47">
        <v>0.75768518518518524</v>
      </c>
      <c r="T1188" t="s">
        <v>73</v>
      </c>
    </row>
    <row r="1189" spans="8:20">
      <c r="H1189" s="46">
        <v>39898</v>
      </c>
      <c r="I1189" s="47">
        <v>0.71001157407407411</v>
      </c>
      <c r="J1189">
        <v>10</v>
      </c>
      <c r="K1189" t="s">
        <v>16</v>
      </c>
      <c r="N1189" t="s">
        <v>12</v>
      </c>
      <c r="R1189" s="46">
        <v>39892</v>
      </c>
      <c r="S1189" s="47">
        <v>0.75769675925925928</v>
      </c>
      <c r="T1189" t="s">
        <v>73</v>
      </c>
    </row>
    <row r="1190" spans="8:20">
      <c r="H1190" s="46">
        <v>39898</v>
      </c>
      <c r="I1190" s="47">
        <v>0.71053240740740742</v>
      </c>
      <c r="J1190">
        <v>-117239</v>
      </c>
      <c r="K1190" t="s">
        <v>16</v>
      </c>
      <c r="M1190" t="s">
        <v>12</v>
      </c>
      <c r="R1190" s="46">
        <v>39892</v>
      </c>
      <c r="S1190" s="47">
        <v>0.76355324074074071</v>
      </c>
      <c r="T1190" t="s">
        <v>73</v>
      </c>
    </row>
    <row r="1191" spans="8:20">
      <c r="H1191" s="46">
        <v>39898</v>
      </c>
      <c r="I1191" s="47">
        <v>0.71251157407407406</v>
      </c>
      <c r="J1191">
        <v>14</v>
      </c>
      <c r="K1191" t="s">
        <v>16</v>
      </c>
      <c r="M1191" t="s">
        <v>12</v>
      </c>
      <c r="R1191" s="46">
        <v>39892</v>
      </c>
      <c r="S1191" s="47">
        <v>0.76356481481481486</v>
      </c>
      <c r="T1191" t="s">
        <v>73</v>
      </c>
    </row>
    <row r="1192" spans="8:20">
      <c r="H1192" s="46">
        <v>39898</v>
      </c>
      <c r="I1192" s="47">
        <v>0.71288194444444442</v>
      </c>
      <c r="J1192">
        <v>24</v>
      </c>
      <c r="K1192" t="s">
        <v>16</v>
      </c>
      <c r="N1192" t="s">
        <v>12</v>
      </c>
      <c r="R1192" s="46">
        <v>39892</v>
      </c>
      <c r="S1192" s="47">
        <v>0.76400462962962967</v>
      </c>
      <c r="T1192" t="s">
        <v>73</v>
      </c>
    </row>
    <row r="1193" spans="8:20">
      <c r="H1193" s="46">
        <v>39898</v>
      </c>
      <c r="I1193" s="47">
        <v>0.73884259259259266</v>
      </c>
      <c r="J1193">
        <v>48</v>
      </c>
      <c r="K1193" t="s">
        <v>16</v>
      </c>
      <c r="N1193" t="s">
        <v>12</v>
      </c>
      <c r="R1193" s="46">
        <v>39892</v>
      </c>
      <c r="S1193" s="47">
        <v>0.7640162037037036</v>
      </c>
      <c r="T1193" t="s">
        <v>73</v>
      </c>
    </row>
    <row r="1194" spans="8:20">
      <c r="H1194" s="46">
        <v>39898</v>
      </c>
      <c r="I1194" s="47">
        <v>0.74047453703703703</v>
      </c>
      <c r="J1194">
        <v>45</v>
      </c>
      <c r="K1194" t="s">
        <v>16</v>
      </c>
      <c r="N1194" t="s">
        <v>12</v>
      </c>
      <c r="R1194" s="46">
        <v>39892</v>
      </c>
      <c r="S1194" s="47">
        <v>0.78218750000000004</v>
      </c>
      <c r="T1194" t="s">
        <v>73</v>
      </c>
    </row>
    <row r="1195" spans="8:20">
      <c r="H1195" s="46">
        <v>39898</v>
      </c>
      <c r="I1195" s="47">
        <v>0.74124999999999996</v>
      </c>
      <c r="J1195">
        <v>52</v>
      </c>
      <c r="K1195" t="s">
        <v>16</v>
      </c>
      <c r="N1195" t="s">
        <v>12</v>
      </c>
      <c r="R1195" s="46">
        <v>39892</v>
      </c>
      <c r="S1195" s="47">
        <v>0.78219907407407396</v>
      </c>
      <c r="T1195" t="s">
        <v>73</v>
      </c>
    </row>
    <row r="1196" spans="8:20">
      <c r="H1196" s="46">
        <v>39898</v>
      </c>
      <c r="I1196" s="47">
        <v>0.75825231481481481</v>
      </c>
      <c r="J1196">
        <v>49</v>
      </c>
      <c r="K1196" t="s">
        <v>16</v>
      </c>
      <c r="N1196" t="s">
        <v>12</v>
      </c>
      <c r="R1196" s="46">
        <v>39892</v>
      </c>
      <c r="S1196" s="47">
        <v>0.85097222222222213</v>
      </c>
      <c r="T1196" t="s">
        <v>67</v>
      </c>
    </row>
    <row r="1197" spans="8:20">
      <c r="H1197" s="46">
        <v>39898</v>
      </c>
      <c r="I1197" s="47">
        <v>0.82026620370370373</v>
      </c>
      <c r="J1197">
        <v>14</v>
      </c>
      <c r="K1197" t="s">
        <v>16</v>
      </c>
      <c r="N1197" t="s">
        <v>12</v>
      </c>
      <c r="R1197" s="46">
        <v>39892</v>
      </c>
      <c r="S1197" s="47">
        <v>0.85645833333333332</v>
      </c>
      <c r="T1197" t="s">
        <v>67</v>
      </c>
    </row>
    <row r="1198" spans="8:20">
      <c r="H1198" s="46">
        <v>39898</v>
      </c>
      <c r="I1198" s="47">
        <v>0.82065972222222217</v>
      </c>
      <c r="J1198">
        <v>49</v>
      </c>
      <c r="K1198" t="s">
        <v>16</v>
      </c>
      <c r="N1198" t="s">
        <v>12</v>
      </c>
      <c r="R1198" s="46">
        <v>39893</v>
      </c>
      <c r="S1198" s="47">
        <v>0.30641203703703707</v>
      </c>
      <c r="T1198" t="s">
        <v>65</v>
      </c>
    </row>
    <row r="1199" spans="8:20">
      <c r="H1199" s="46">
        <v>39898</v>
      </c>
      <c r="I1199" s="47">
        <v>0.96997685185185178</v>
      </c>
      <c r="J1199">
        <v>91</v>
      </c>
      <c r="K1199" t="s">
        <v>15</v>
      </c>
      <c r="N1199" t="s">
        <v>12</v>
      </c>
      <c r="R1199" s="46">
        <v>39893</v>
      </c>
      <c r="S1199" s="47">
        <v>0.3770486111111111</v>
      </c>
      <c r="T1199" t="s">
        <v>65</v>
      </c>
    </row>
    <row r="1200" spans="8:20">
      <c r="H1200" s="46">
        <v>39899</v>
      </c>
      <c r="I1200" s="47">
        <v>0.35251157407407407</v>
      </c>
      <c r="J1200">
        <v>59</v>
      </c>
      <c r="K1200" t="s">
        <v>16</v>
      </c>
      <c r="M1200" t="s">
        <v>12</v>
      </c>
      <c r="R1200" s="46">
        <v>39893</v>
      </c>
      <c r="S1200" s="47">
        <v>0.40064814814814814</v>
      </c>
      <c r="T1200" t="s">
        <v>65</v>
      </c>
    </row>
    <row r="1201" spans="8:20">
      <c r="H1201" s="46">
        <v>39899</v>
      </c>
      <c r="I1201" s="47">
        <v>0.41767361111111106</v>
      </c>
      <c r="J1201">
        <v>159</v>
      </c>
      <c r="K1201" t="s">
        <v>16</v>
      </c>
      <c r="N1201" t="s">
        <v>12</v>
      </c>
      <c r="R1201" s="46">
        <v>39893</v>
      </c>
      <c r="S1201" s="47">
        <v>0.49236111111111108</v>
      </c>
      <c r="T1201" t="s">
        <v>65</v>
      </c>
    </row>
    <row r="1202" spans="8:20">
      <c r="H1202" s="46">
        <v>39899</v>
      </c>
      <c r="I1202" s="47">
        <v>0.41979166666666662</v>
      </c>
      <c r="J1202">
        <v>26</v>
      </c>
      <c r="K1202" t="s">
        <v>16</v>
      </c>
      <c r="N1202" t="s">
        <v>12</v>
      </c>
      <c r="R1202" s="46">
        <v>39893</v>
      </c>
      <c r="S1202" s="47">
        <v>0.53585648148148146</v>
      </c>
      <c r="T1202" t="s">
        <v>73</v>
      </c>
    </row>
    <row r="1203" spans="8:20">
      <c r="H1203" s="46">
        <v>39899</v>
      </c>
      <c r="I1203" s="47">
        <v>0.42092592592592593</v>
      </c>
      <c r="J1203">
        <v>8</v>
      </c>
      <c r="K1203" t="s">
        <v>16</v>
      </c>
      <c r="N1203" t="s">
        <v>12</v>
      </c>
      <c r="R1203" s="46">
        <v>39893</v>
      </c>
      <c r="S1203" s="47">
        <v>0.53586805555555561</v>
      </c>
      <c r="T1203" t="s">
        <v>73</v>
      </c>
    </row>
    <row r="1204" spans="8:20">
      <c r="H1204" s="46">
        <v>39899</v>
      </c>
      <c r="I1204" s="47">
        <v>0.4214236111111111</v>
      </c>
      <c r="J1204">
        <v>25</v>
      </c>
      <c r="K1204" t="s">
        <v>16</v>
      </c>
      <c r="N1204" t="s">
        <v>12</v>
      </c>
      <c r="R1204" s="46">
        <v>39893</v>
      </c>
      <c r="S1204" s="47">
        <v>0.66206018518518517</v>
      </c>
      <c r="T1204" t="s">
        <v>65</v>
      </c>
    </row>
    <row r="1205" spans="8:20">
      <c r="H1205" s="46">
        <v>39899</v>
      </c>
      <c r="I1205" s="47">
        <v>0.54623842592592597</v>
      </c>
      <c r="J1205">
        <v>52</v>
      </c>
      <c r="K1205" t="s">
        <v>16</v>
      </c>
      <c r="N1205" t="s">
        <v>12</v>
      </c>
      <c r="R1205" s="46">
        <v>39894</v>
      </c>
      <c r="S1205" s="47">
        <v>0.59217592592592594</v>
      </c>
      <c r="T1205" t="s">
        <v>65</v>
      </c>
    </row>
    <row r="1206" spans="8:20">
      <c r="H1206" s="46">
        <v>39899</v>
      </c>
      <c r="I1206" s="47">
        <v>0.63282407407407404</v>
      </c>
      <c r="J1206">
        <v>52</v>
      </c>
      <c r="K1206" t="s">
        <v>16</v>
      </c>
      <c r="N1206" t="s">
        <v>12</v>
      </c>
      <c r="R1206" s="46">
        <v>39894</v>
      </c>
      <c r="S1206" s="47">
        <v>0.59237268518518515</v>
      </c>
      <c r="T1206" t="s">
        <v>67</v>
      </c>
    </row>
    <row r="1207" spans="8:20">
      <c r="H1207" s="46">
        <v>39899</v>
      </c>
      <c r="I1207" s="47">
        <v>0.63355324074074071</v>
      </c>
      <c r="J1207">
        <v>16</v>
      </c>
      <c r="K1207" t="s">
        <v>16</v>
      </c>
      <c r="M1207" t="s">
        <v>12</v>
      </c>
      <c r="R1207" s="46">
        <v>39894</v>
      </c>
      <c r="S1207" s="47">
        <v>0.85321759259259267</v>
      </c>
      <c r="T1207" t="s">
        <v>67</v>
      </c>
    </row>
    <row r="1208" spans="8:20">
      <c r="H1208" s="46">
        <v>39899</v>
      </c>
      <c r="I1208" s="47">
        <v>0.65401620370370372</v>
      </c>
      <c r="J1208">
        <v>141</v>
      </c>
      <c r="K1208" t="s">
        <v>15</v>
      </c>
      <c r="P1208" t="s">
        <v>12</v>
      </c>
      <c r="R1208" s="46">
        <v>39894</v>
      </c>
      <c r="S1208" s="47">
        <v>0.853449074074074</v>
      </c>
      <c r="T1208" t="s">
        <v>69</v>
      </c>
    </row>
    <row r="1209" spans="8:20">
      <c r="H1209" s="46">
        <v>39899</v>
      </c>
      <c r="I1209" s="47">
        <v>0.66160879629629632</v>
      </c>
      <c r="J1209">
        <v>468</v>
      </c>
      <c r="K1209" t="s">
        <v>15</v>
      </c>
      <c r="P1209" t="s">
        <v>12</v>
      </c>
      <c r="R1209" s="46">
        <v>39895</v>
      </c>
      <c r="S1209" s="47">
        <v>2.146990740740741E-2</v>
      </c>
      <c r="T1209" t="s">
        <v>65</v>
      </c>
    </row>
    <row r="1210" spans="8:20">
      <c r="H1210" s="46">
        <v>39899</v>
      </c>
      <c r="I1210" s="47">
        <v>0.69116898148148154</v>
      </c>
      <c r="J1210">
        <v>217</v>
      </c>
      <c r="K1210" t="s">
        <v>15</v>
      </c>
      <c r="N1210" t="s">
        <v>12</v>
      </c>
      <c r="R1210" s="46">
        <v>39895</v>
      </c>
      <c r="S1210" s="47">
        <v>0.27840277777777778</v>
      </c>
      <c r="T1210" t="s">
        <v>65</v>
      </c>
    </row>
    <row r="1211" spans="8:20">
      <c r="H1211" s="46">
        <v>39899</v>
      </c>
      <c r="I1211" s="47">
        <v>0.69393518518518515</v>
      </c>
      <c r="J1211">
        <v>87</v>
      </c>
      <c r="K1211" t="s">
        <v>15</v>
      </c>
      <c r="N1211" t="s">
        <v>12</v>
      </c>
      <c r="R1211" s="46">
        <v>39895</v>
      </c>
      <c r="S1211" s="47">
        <v>0.54413194444444446</v>
      </c>
      <c r="T1211" t="s">
        <v>65</v>
      </c>
    </row>
    <row r="1212" spans="8:20">
      <c r="H1212" s="46">
        <v>39899</v>
      </c>
      <c r="I1212" s="47">
        <v>0.71250000000000002</v>
      </c>
      <c r="J1212">
        <v>58</v>
      </c>
      <c r="K1212" t="s">
        <v>15</v>
      </c>
      <c r="N1212" t="s">
        <v>12</v>
      </c>
      <c r="R1212" s="46">
        <v>39895</v>
      </c>
      <c r="S1212" s="47">
        <v>0.58767361111111105</v>
      </c>
      <c r="T1212" t="s">
        <v>66</v>
      </c>
    </row>
    <row r="1213" spans="8:20">
      <c r="H1213" s="46">
        <v>39899</v>
      </c>
      <c r="I1213" s="47">
        <v>0.71343749999999995</v>
      </c>
      <c r="J1213">
        <v>47</v>
      </c>
      <c r="K1213" t="s">
        <v>16</v>
      </c>
      <c r="N1213" t="s">
        <v>12</v>
      </c>
      <c r="R1213" s="46">
        <v>39895</v>
      </c>
      <c r="S1213" s="47">
        <v>0.59092592592592597</v>
      </c>
      <c r="T1213" t="s">
        <v>66</v>
      </c>
    </row>
    <row r="1214" spans="8:20">
      <c r="H1214" s="46">
        <v>39899</v>
      </c>
      <c r="I1214" s="47">
        <v>0.72171296296296295</v>
      </c>
      <c r="J1214">
        <v>66</v>
      </c>
      <c r="K1214" t="s">
        <v>16</v>
      </c>
      <c r="N1214" t="s">
        <v>12</v>
      </c>
      <c r="R1214" s="46">
        <v>39895</v>
      </c>
      <c r="S1214" s="47">
        <v>0.595636574074074</v>
      </c>
      <c r="T1214" t="s">
        <v>66</v>
      </c>
    </row>
    <row r="1215" spans="8:20">
      <c r="H1215" s="46">
        <v>39899</v>
      </c>
      <c r="I1215" s="47">
        <v>0.7723726851851852</v>
      </c>
      <c r="J1215">
        <v>22</v>
      </c>
      <c r="K1215" t="s">
        <v>16</v>
      </c>
      <c r="N1215" t="s">
        <v>12</v>
      </c>
      <c r="R1215" s="46">
        <v>39895</v>
      </c>
      <c r="S1215" s="47">
        <v>0.59597222222222224</v>
      </c>
      <c r="T1215" t="s">
        <v>66</v>
      </c>
    </row>
    <row r="1216" spans="8:20">
      <c r="H1216" s="46">
        <v>39899</v>
      </c>
      <c r="I1216" s="47">
        <v>0.77298611111111104</v>
      </c>
      <c r="J1216">
        <v>168</v>
      </c>
      <c r="K1216" t="s">
        <v>15</v>
      </c>
      <c r="N1216" t="s">
        <v>12</v>
      </c>
      <c r="R1216" s="46">
        <v>39895</v>
      </c>
      <c r="S1216" s="47">
        <v>0.59608796296296296</v>
      </c>
      <c r="T1216" t="s">
        <v>66</v>
      </c>
    </row>
    <row r="1217" spans="8:20">
      <c r="H1217" s="46">
        <v>39899</v>
      </c>
      <c r="I1217" s="47">
        <v>0.84006944444444442</v>
      </c>
      <c r="J1217">
        <v>45</v>
      </c>
      <c r="K1217" t="s">
        <v>16</v>
      </c>
      <c r="N1217" t="s">
        <v>12</v>
      </c>
      <c r="R1217" s="46">
        <v>39895</v>
      </c>
      <c r="S1217" s="47">
        <v>0.59956018518518517</v>
      </c>
      <c r="T1217" t="s">
        <v>66</v>
      </c>
    </row>
    <row r="1218" spans="8:20">
      <c r="H1218" s="46">
        <v>39900</v>
      </c>
      <c r="I1218" s="47">
        <v>0.39702546296296298</v>
      </c>
      <c r="J1218">
        <v>44</v>
      </c>
      <c r="K1218" t="s">
        <v>16</v>
      </c>
      <c r="N1218" t="s">
        <v>12</v>
      </c>
      <c r="R1218" s="46">
        <v>39895</v>
      </c>
      <c r="S1218" s="47">
        <v>0.59989583333333341</v>
      </c>
      <c r="T1218" t="s">
        <v>66</v>
      </c>
    </row>
    <row r="1219" spans="8:20">
      <c r="H1219" s="46">
        <v>39900</v>
      </c>
      <c r="I1219" s="47">
        <v>0.39810185185185182</v>
      </c>
      <c r="J1219">
        <v>21</v>
      </c>
      <c r="K1219" t="s">
        <v>16</v>
      </c>
      <c r="N1219" t="s">
        <v>12</v>
      </c>
      <c r="R1219" s="46">
        <v>39895</v>
      </c>
      <c r="S1219" s="47">
        <v>0.60034722222222225</v>
      </c>
      <c r="T1219" t="s">
        <v>66</v>
      </c>
    </row>
    <row r="1220" spans="8:20">
      <c r="H1220" s="46">
        <v>39900</v>
      </c>
      <c r="I1220" s="47">
        <v>0.40317129629629633</v>
      </c>
      <c r="J1220">
        <v>23</v>
      </c>
      <c r="K1220" t="s">
        <v>16</v>
      </c>
      <c r="N1220" t="s">
        <v>12</v>
      </c>
      <c r="R1220" s="46">
        <v>39895</v>
      </c>
      <c r="S1220" s="47">
        <v>0.60063657407407411</v>
      </c>
      <c r="T1220" t="s">
        <v>65</v>
      </c>
    </row>
    <row r="1221" spans="8:20">
      <c r="H1221" s="46">
        <v>39900</v>
      </c>
      <c r="I1221" s="47">
        <v>0.47719907407407408</v>
      </c>
      <c r="J1221">
        <v>43</v>
      </c>
      <c r="K1221" t="s">
        <v>16</v>
      </c>
      <c r="N1221" t="s">
        <v>12</v>
      </c>
      <c r="R1221" s="46">
        <v>39895</v>
      </c>
      <c r="S1221" s="47">
        <v>0.6014004629629629</v>
      </c>
      <c r="T1221" t="s">
        <v>66</v>
      </c>
    </row>
    <row r="1222" spans="8:20">
      <c r="H1222" s="46">
        <v>39900</v>
      </c>
      <c r="I1222" s="47">
        <v>0.54807870370370371</v>
      </c>
      <c r="J1222">
        <v>51</v>
      </c>
      <c r="K1222" t="s">
        <v>16</v>
      </c>
      <c r="N1222" t="s">
        <v>12</v>
      </c>
      <c r="R1222" s="46">
        <v>39895</v>
      </c>
      <c r="S1222" s="47">
        <v>0.60380787037037031</v>
      </c>
      <c r="T1222" t="s">
        <v>66</v>
      </c>
    </row>
    <row r="1223" spans="8:20">
      <c r="H1223" s="46">
        <v>39900</v>
      </c>
      <c r="I1223" s="47">
        <v>0.54896990740740736</v>
      </c>
      <c r="J1223">
        <v>20</v>
      </c>
      <c r="K1223" t="s">
        <v>16</v>
      </c>
      <c r="N1223" t="s">
        <v>12</v>
      </c>
      <c r="R1223" s="46">
        <v>39895</v>
      </c>
      <c r="S1223" s="47">
        <v>0.60612268518518519</v>
      </c>
      <c r="T1223" t="s">
        <v>66</v>
      </c>
    </row>
    <row r="1224" spans="8:20">
      <c r="H1224" s="46">
        <v>39900</v>
      </c>
      <c r="I1224" s="47">
        <v>0.66309027777777774</v>
      </c>
      <c r="J1224">
        <v>55</v>
      </c>
      <c r="K1224" t="s">
        <v>16</v>
      </c>
      <c r="N1224" t="s">
        <v>12</v>
      </c>
      <c r="R1224" s="46">
        <v>39895</v>
      </c>
      <c r="S1224" s="47">
        <v>0.60945601851851849</v>
      </c>
      <c r="T1224" t="s">
        <v>66</v>
      </c>
    </row>
    <row r="1225" spans="8:20">
      <c r="H1225" s="46">
        <v>39900</v>
      </c>
      <c r="I1225" s="47">
        <v>0.73362268518518514</v>
      </c>
      <c r="J1225">
        <v>20</v>
      </c>
      <c r="K1225" t="s">
        <v>15</v>
      </c>
      <c r="N1225" t="s">
        <v>12</v>
      </c>
      <c r="R1225" s="46">
        <v>39895</v>
      </c>
      <c r="S1225" s="47">
        <v>0.61064814814814816</v>
      </c>
      <c r="T1225" t="s">
        <v>66</v>
      </c>
    </row>
    <row r="1226" spans="8:20">
      <c r="H1226" s="46">
        <v>39900</v>
      </c>
      <c r="I1226" s="47">
        <v>0.73438657407407415</v>
      </c>
      <c r="J1226">
        <v>19</v>
      </c>
      <c r="K1226" t="s">
        <v>16</v>
      </c>
      <c r="N1226" t="s">
        <v>12</v>
      </c>
      <c r="R1226" s="46">
        <v>39895</v>
      </c>
      <c r="S1226" s="47">
        <v>0.61133101851851845</v>
      </c>
      <c r="T1226" t="s">
        <v>66</v>
      </c>
    </row>
    <row r="1227" spans="8:20">
      <c r="H1227" s="46">
        <v>39900</v>
      </c>
      <c r="I1227" s="47">
        <v>0.73487268518518523</v>
      </c>
      <c r="J1227">
        <v>39</v>
      </c>
      <c r="K1227" t="s">
        <v>16</v>
      </c>
      <c r="N1227" t="s">
        <v>12</v>
      </c>
      <c r="R1227" s="46">
        <v>39895</v>
      </c>
      <c r="S1227" s="47">
        <v>0.67093749999999996</v>
      </c>
      <c r="T1227" t="s">
        <v>65</v>
      </c>
    </row>
    <row r="1228" spans="8:20">
      <c r="H1228" s="46">
        <v>39900</v>
      </c>
      <c r="I1228" s="47">
        <v>0.74488425925925927</v>
      </c>
      <c r="J1228">
        <v>18</v>
      </c>
      <c r="K1228" t="s">
        <v>16</v>
      </c>
      <c r="N1228" t="s">
        <v>12</v>
      </c>
      <c r="R1228" s="46">
        <v>39895</v>
      </c>
      <c r="S1228" s="47">
        <v>0.67803240740740733</v>
      </c>
      <c r="T1228" t="s">
        <v>67</v>
      </c>
    </row>
    <row r="1229" spans="8:20">
      <c r="H1229" s="46">
        <v>39900</v>
      </c>
      <c r="I1229" s="47">
        <v>0.7847453703703704</v>
      </c>
      <c r="J1229">
        <v>19</v>
      </c>
      <c r="K1229" t="s">
        <v>16</v>
      </c>
      <c r="M1229" t="s">
        <v>12</v>
      </c>
      <c r="R1229" s="46">
        <v>39895</v>
      </c>
      <c r="S1229" s="47">
        <v>0.74966435185185187</v>
      </c>
      <c r="T1229" t="s">
        <v>67</v>
      </c>
    </row>
    <row r="1230" spans="8:20">
      <c r="H1230" s="46">
        <v>39900</v>
      </c>
      <c r="I1230" s="47">
        <v>0.78795138888888883</v>
      </c>
      <c r="J1230">
        <v>26</v>
      </c>
      <c r="K1230" t="s">
        <v>16</v>
      </c>
      <c r="N1230" t="s">
        <v>12</v>
      </c>
      <c r="R1230" s="46">
        <v>39895</v>
      </c>
      <c r="S1230" s="47">
        <v>0.75263888888888886</v>
      </c>
      <c r="T1230" t="s">
        <v>65</v>
      </c>
    </row>
    <row r="1231" spans="8:20">
      <c r="H1231" s="46">
        <v>39901</v>
      </c>
      <c r="I1231" s="47">
        <v>0.34107638888888886</v>
      </c>
      <c r="J1231">
        <v>25</v>
      </c>
      <c r="K1231" t="s">
        <v>16</v>
      </c>
      <c r="N1231" t="s">
        <v>12</v>
      </c>
      <c r="R1231" s="46">
        <v>39895</v>
      </c>
      <c r="S1231" s="47">
        <v>0.81063657407407408</v>
      </c>
      <c r="T1231" t="s">
        <v>65</v>
      </c>
    </row>
    <row r="1232" spans="8:20">
      <c r="H1232" s="46">
        <v>39901</v>
      </c>
      <c r="I1232" s="47">
        <v>0.385775462962963</v>
      </c>
      <c r="J1232">
        <v>25</v>
      </c>
      <c r="K1232" t="s">
        <v>16</v>
      </c>
      <c r="N1232" t="s">
        <v>12</v>
      </c>
      <c r="R1232" s="46">
        <v>39895</v>
      </c>
      <c r="S1232" s="47">
        <v>0.95446759259259262</v>
      </c>
      <c r="T1232" t="s">
        <v>65</v>
      </c>
    </row>
    <row r="1233" spans="8:20">
      <c r="H1233" s="46">
        <v>39901</v>
      </c>
      <c r="I1233" s="47">
        <v>0.3863078703703704</v>
      </c>
      <c r="J1233">
        <v>22</v>
      </c>
      <c r="K1233" t="s">
        <v>16</v>
      </c>
      <c r="N1233" t="s">
        <v>12</v>
      </c>
      <c r="R1233" s="46">
        <v>39895</v>
      </c>
      <c r="S1233" s="47">
        <v>0.95464120370370376</v>
      </c>
      <c r="T1233" t="s">
        <v>67</v>
      </c>
    </row>
    <row r="1234" spans="8:20">
      <c r="H1234" s="46">
        <v>39901</v>
      </c>
      <c r="I1234" s="47">
        <v>0.3868287037037037</v>
      </c>
      <c r="J1234">
        <v>25</v>
      </c>
      <c r="K1234" t="s">
        <v>16</v>
      </c>
      <c r="N1234" t="s">
        <v>12</v>
      </c>
      <c r="R1234" s="46">
        <v>39896</v>
      </c>
      <c r="S1234" s="47">
        <v>0.26127314814814812</v>
      </c>
      <c r="T1234" t="s">
        <v>65</v>
      </c>
    </row>
    <row r="1235" spans="8:20">
      <c r="H1235" s="46">
        <v>39901</v>
      </c>
      <c r="I1235" s="47">
        <v>0.51561342592592596</v>
      </c>
      <c r="J1235">
        <v>21</v>
      </c>
      <c r="K1235" t="s">
        <v>15</v>
      </c>
      <c r="N1235" t="s">
        <v>12</v>
      </c>
      <c r="R1235" s="46">
        <v>39896</v>
      </c>
      <c r="S1235" s="47">
        <v>0.29575231481481484</v>
      </c>
      <c r="T1235" t="s">
        <v>69</v>
      </c>
    </row>
    <row r="1236" spans="8:20">
      <c r="H1236" s="46">
        <v>39901</v>
      </c>
      <c r="I1236" s="47">
        <v>0.51615740740740745</v>
      </c>
      <c r="J1236">
        <v>21</v>
      </c>
      <c r="K1236" t="s">
        <v>16</v>
      </c>
      <c r="N1236" t="s">
        <v>12</v>
      </c>
      <c r="R1236" s="46">
        <v>39896</v>
      </c>
      <c r="S1236" s="47">
        <v>0.44896990740740739</v>
      </c>
      <c r="T1236" t="s">
        <v>66</v>
      </c>
    </row>
    <row r="1237" spans="8:20">
      <c r="H1237" s="46">
        <v>39901</v>
      </c>
      <c r="I1237" s="47">
        <v>0.51769675925925929</v>
      </c>
      <c r="J1237">
        <v>18</v>
      </c>
      <c r="K1237" t="s">
        <v>16</v>
      </c>
      <c r="M1237" t="s">
        <v>12</v>
      </c>
      <c r="R1237" s="46">
        <v>39896</v>
      </c>
      <c r="S1237" s="47">
        <v>0.44930555555555557</v>
      </c>
      <c r="T1237" t="s">
        <v>66</v>
      </c>
    </row>
    <row r="1238" spans="8:20">
      <c r="H1238" s="46">
        <v>39901</v>
      </c>
      <c r="I1238" s="47">
        <v>0.58568287037037037</v>
      </c>
      <c r="J1238">
        <v>79</v>
      </c>
      <c r="K1238" t="s">
        <v>15</v>
      </c>
      <c r="N1238" t="s">
        <v>12</v>
      </c>
      <c r="R1238" s="46">
        <v>39896</v>
      </c>
      <c r="S1238" s="47">
        <v>0.45017361111111115</v>
      </c>
      <c r="T1238" t="s">
        <v>66</v>
      </c>
    </row>
    <row r="1239" spans="8:20">
      <c r="H1239" s="46">
        <v>39901</v>
      </c>
      <c r="I1239" s="47">
        <v>0.67734953703703704</v>
      </c>
      <c r="J1239">
        <v>19</v>
      </c>
      <c r="K1239" t="s">
        <v>16</v>
      </c>
      <c r="N1239" t="s">
        <v>12</v>
      </c>
      <c r="R1239" s="46">
        <v>39896</v>
      </c>
      <c r="S1239" s="47">
        <v>0.45063657407407409</v>
      </c>
      <c r="T1239" t="s">
        <v>66</v>
      </c>
    </row>
    <row r="1240" spans="8:20">
      <c r="H1240" s="46">
        <v>39901</v>
      </c>
      <c r="I1240" s="47">
        <v>0.6778587962962962</v>
      </c>
      <c r="J1240">
        <v>47</v>
      </c>
      <c r="K1240" t="s">
        <v>16</v>
      </c>
      <c r="N1240" t="s">
        <v>12</v>
      </c>
      <c r="R1240" s="46">
        <v>39896</v>
      </c>
      <c r="S1240" s="47">
        <v>0.45097222222222227</v>
      </c>
      <c r="T1240" t="s">
        <v>66</v>
      </c>
    </row>
    <row r="1241" spans="8:20">
      <c r="H1241" s="46">
        <v>39901</v>
      </c>
      <c r="I1241" s="47">
        <v>0.70734953703703696</v>
      </c>
      <c r="J1241">
        <v>22</v>
      </c>
      <c r="K1241" t="s">
        <v>16</v>
      </c>
      <c r="N1241" t="s">
        <v>12</v>
      </c>
      <c r="R1241" s="46">
        <v>39896</v>
      </c>
      <c r="S1241" s="47">
        <v>0.63407407407407412</v>
      </c>
      <c r="T1241" t="s">
        <v>65</v>
      </c>
    </row>
    <row r="1242" spans="8:20">
      <c r="H1242" s="46">
        <v>39901</v>
      </c>
      <c r="I1242" s="47">
        <v>0.75496527777777789</v>
      </c>
      <c r="J1242">
        <v>24</v>
      </c>
      <c r="K1242" t="s">
        <v>16</v>
      </c>
      <c r="N1242" t="s">
        <v>12</v>
      </c>
      <c r="R1242" s="46">
        <v>39896</v>
      </c>
      <c r="S1242" s="47">
        <v>0.63429398148148153</v>
      </c>
      <c r="T1242" t="s">
        <v>66</v>
      </c>
    </row>
    <row r="1243" spans="8:20">
      <c r="H1243" s="46">
        <v>39901</v>
      </c>
      <c r="I1243" s="47">
        <v>0.75837962962962957</v>
      </c>
      <c r="J1243">
        <v>24</v>
      </c>
      <c r="K1243" t="s">
        <v>16</v>
      </c>
      <c r="N1243" t="s">
        <v>12</v>
      </c>
      <c r="R1243" s="46">
        <v>39896</v>
      </c>
      <c r="S1243" s="47">
        <v>0.63484953703703706</v>
      </c>
      <c r="T1243" t="s">
        <v>69</v>
      </c>
    </row>
    <row r="1244" spans="8:20">
      <c r="H1244" s="46">
        <v>39901</v>
      </c>
      <c r="I1244" s="47">
        <v>0.76248842592592592</v>
      </c>
      <c r="J1244">
        <v>42</v>
      </c>
      <c r="K1244" t="s">
        <v>16</v>
      </c>
      <c r="N1244" t="s">
        <v>12</v>
      </c>
      <c r="R1244" s="46">
        <v>39896</v>
      </c>
      <c r="S1244" s="47">
        <v>0.75260416666666663</v>
      </c>
      <c r="T1244" t="s">
        <v>65</v>
      </c>
    </row>
    <row r="1245" spans="8:20">
      <c r="H1245" s="46">
        <v>39901</v>
      </c>
      <c r="I1245" s="47">
        <v>0.77005787037037043</v>
      </c>
      <c r="J1245">
        <v>32</v>
      </c>
      <c r="K1245" t="s">
        <v>16</v>
      </c>
      <c r="N1245" t="s">
        <v>12</v>
      </c>
      <c r="R1245" s="46">
        <v>39896</v>
      </c>
      <c r="S1245" s="47">
        <v>0.78896990740740736</v>
      </c>
      <c r="T1245" t="s">
        <v>65</v>
      </c>
    </row>
    <row r="1246" spans="8:20">
      <c r="H1246" s="46">
        <v>39901</v>
      </c>
      <c r="I1246" s="47">
        <v>0.77061342592592597</v>
      </c>
      <c r="J1246">
        <v>45</v>
      </c>
      <c r="K1246" t="s">
        <v>15</v>
      </c>
      <c r="N1246" t="s">
        <v>12</v>
      </c>
      <c r="R1246" s="46">
        <v>39896</v>
      </c>
      <c r="S1246" s="47">
        <v>0.98070601851851846</v>
      </c>
      <c r="T1246" t="s">
        <v>67</v>
      </c>
    </row>
    <row r="1247" spans="8:20">
      <c r="H1247" s="46">
        <v>39901</v>
      </c>
      <c r="I1247" s="47">
        <v>0.80692129629629628</v>
      </c>
      <c r="J1247">
        <v>89</v>
      </c>
      <c r="K1247" t="s">
        <v>15</v>
      </c>
      <c r="P1247" t="s">
        <v>12</v>
      </c>
      <c r="R1247" s="46">
        <v>39896</v>
      </c>
      <c r="S1247" s="47">
        <v>0.98174768518518529</v>
      </c>
      <c r="T1247" t="s">
        <v>65</v>
      </c>
    </row>
    <row r="1248" spans="8:20">
      <c r="H1248" s="46">
        <v>39901</v>
      </c>
      <c r="I1248" s="47">
        <v>0.85546296296296298</v>
      </c>
      <c r="J1248">
        <v>41</v>
      </c>
      <c r="K1248" t="s">
        <v>16</v>
      </c>
      <c r="N1248" t="s">
        <v>12</v>
      </c>
      <c r="R1248" s="46">
        <v>39895</v>
      </c>
      <c r="S1248" s="47">
        <v>0.30554398148148149</v>
      </c>
      <c r="T1248" t="s">
        <v>65</v>
      </c>
    </row>
    <row r="1249" spans="8:20">
      <c r="H1249" s="46">
        <v>39901</v>
      </c>
      <c r="I1249" s="47">
        <v>0.91259259259259251</v>
      </c>
      <c r="J1249">
        <v>97</v>
      </c>
      <c r="K1249" t="s">
        <v>15</v>
      </c>
      <c r="N1249" t="s">
        <v>12</v>
      </c>
      <c r="R1249" s="46">
        <v>39895</v>
      </c>
      <c r="S1249" s="47">
        <v>0.31105324074074076</v>
      </c>
      <c r="T1249" t="s">
        <v>67</v>
      </c>
    </row>
    <row r="1250" spans="8:20">
      <c r="H1250" s="46"/>
      <c r="I1250" s="47"/>
      <c r="R1250" s="46">
        <v>39898</v>
      </c>
      <c r="S1250" s="47">
        <v>0.24666666666666667</v>
      </c>
      <c r="T1250" t="s">
        <v>67</v>
      </c>
    </row>
    <row r="1251" spans="8:20">
      <c r="H1251" s="46"/>
      <c r="I1251" s="47"/>
      <c r="R1251" s="46">
        <v>39898</v>
      </c>
      <c r="S1251" s="47">
        <v>0.25476851851851851</v>
      </c>
      <c r="T1251" t="s">
        <v>65</v>
      </c>
    </row>
    <row r="1252" spans="8:20">
      <c r="H1252" s="46"/>
      <c r="I1252" s="47"/>
      <c r="R1252" s="46">
        <v>39898</v>
      </c>
      <c r="S1252" s="47">
        <v>0.27523148148148152</v>
      </c>
      <c r="T1252" t="s">
        <v>65</v>
      </c>
    </row>
    <row r="1253" spans="8:20">
      <c r="H1253" s="46"/>
      <c r="I1253" s="47"/>
      <c r="R1253" s="46">
        <v>39898</v>
      </c>
      <c r="S1253" s="47">
        <v>0.29327546296296297</v>
      </c>
      <c r="T1253" t="s">
        <v>66</v>
      </c>
    </row>
    <row r="1254" spans="8:20">
      <c r="H1254" s="46"/>
      <c r="I1254" s="47"/>
      <c r="R1254" s="46">
        <v>39898</v>
      </c>
      <c r="S1254" s="47">
        <v>0.29335648148148147</v>
      </c>
      <c r="T1254" t="s">
        <v>66</v>
      </c>
    </row>
    <row r="1255" spans="8:20">
      <c r="H1255" s="46"/>
      <c r="I1255" s="47"/>
      <c r="R1255" s="46">
        <v>39898</v>
      </c>
      <c r="S1255" s="47">
        <v>0.29347222222222219</v>
      </c>
      <c r="T1255" t="s">
        <v>65</v>
      </c>
    </row>
    <row r="1256" spans="8:20">
      <c r="H1256" s="46"/>
      <c r="I1256" s="47"/>
      <c r="R1256" s="46">
        <v>39898</v>
      </c>
      <c r="S1256" s="47">
        <v>0.30236111111111114</v>
      </c>
      <c r="T1256" t="s">
        <v>65</v>
      </c>
    </row>
    <row r="1257" spans="8:20">
      <c r="H1257" s="46"/>
      <c r="I1257" s="47"/>
      <c r="R1257" s="46">
        <v>39898</v>
      </c>
      <c r="S1257" s="47">
        <v>0.302650462962963</v>
      </c>
      <c r="T1257" t="s">
        <v>65</v>
      </c>
    </row>
    <row r="1258" spans="8:20">
      <c r="H1258" s="46"/>
      <c r="I1258" s="47"/>
      <c r="R1258" s="46">
        <v>39898</v>
      </c>
      <c r="S1258" s="47">
        <v>0.30600694444444443</v>
      </c>
      <c r="T1258" t="s">
        <v>66</v>
      </c>
    </row>
    <row r="1259" spans="8:20">
      <c r="H1259" s="46"/>
      <c r="I1259" s="47"/>
      <c r="R1259" s="46">
        <v>39898</v>
      </c>
      <c r="S1259" s="47">
        <v>0.31221064814814814</v>
      </c>
      <c r="T1259" t="s">
        <v>66</v>
      </c>
    </row>
    <row r="1260" spans="8:20">
      <c r="H1260" s="46"/>
      <c r="I1260" s="47"/>
      <c r="R1260" s="46">
        <v>39898</v>
      </c>
      <c r="S1260" s="47">
        <v>0.31231481481481482</v>
      </c>
      <c r="T1260" t="s">
        <v>65</v>
      </c>
    </row>
    <row r="1261" spans="8:20">
      <c r="H1261" s="46"/>
      <c r="I1261" s="47"/>
      <c r="R1261" s="46">
        <v>39898</v>
      </c>
      <c r="S1261" s="47">
        <v>0.35736111111111107</v>
      </c>
      <c r="T1261" t="s">
        <v>69</v>
      </c>
    </row>
    <row r="1262" spans="8:20">
      <c r="H1262" s="46"/>
      <c r="I1262" s="47"/>
      <c r="R1262" s="46">
        <v>39898</v>
      </c>
      <c r="S1262" s="47">
        <v>0.35745370370370372</v>
      </c>
      <c r="T1262" t="s">
        <v>66</v>
      </c>
    </row>
    <row r="1263" spans="8:20">
      <c r="H1263" s="46"/>
      <c r="I1263" s="47"/>
      <c r="R1263" s="46">
        <v>39898</v>
      </c>
      <c r="S1263" s="47">
        <v>0.43241898148148145</v>
      </c>
      <c r="T1263" t="s">
        <v>65</v>
      </c>
    </row>
    <row r="1264" spans="8:20">
      <c r="H1264" s="46"/>
      <c r="I1264" s="47"/>
      <c r="R1264" s="46">
        <v>39898</v>
      </c>
      <c r="S1264" s="47">
        <v>0.59920138888888885</v>
      </c>
      <c r="T1264" t="s">
        <v>65</v>
      </c>
    </row>
    <row r="1265" spans="8:20">
      <c r="H1265" s="46"/>
      <c r="I1265" s="47"/>
      <c r="R1265" s="46">
        <v>39898</v>
      </c>
      <c r="S1265" s="47">
        <v>0.59949074074074071</v>
      </c>
      <c r="T1265" t="s">
        <v>65</v>
      </c>
    </row>
    <row r="1266" spans="8:20">
      <c r="H1266" s="46"/>
      <c r="I1266" s="47"/>
      <c r="R1266" s="46">
        <v>39898</v>
      </c>
      <c r="S1266" s="47">
        <v>0.63453703703703701</v>
      </c>
      <c r="T1266" t="s">
        <v>65</v>
      </c>
    </row>
    <row r="1267" spans="8:20">
      <c r="H1267" s="46"/>
      <c r="I1267" s="47"/>
      <c r="R1267" s="46">
        <v>39898</v>
      </c>
      <c r="S1267" s="47">
        <v>0.63458333333333339</v>
      </c>
      <c r="T1267" t="s">
        <v>66</v>
      </c>
    </row>
    <row r="1268" spans="8:20">
      <c r="H1268" s="46"/>
      <c r="I1268" s="47"/>
      <c r="R1268" s="46">
        <v>39898</v>
      </c>
      <c r="S1268" s="47">
        <v>0.69631944444444438</v>
      </c>
      <c r="T1268" t="s">
        <v>65</v>
      </c>
    </row>
    <row r="1269" spans="8:20">
      <c r="H1269" s="46"/>
      <c r="I1269" s="47"/>
      <c r="R1269" s="46">
        <v>39897</v>
      </c>
      <c r="S1269" s="47">
        <v>0.64924768518518516</v>
      </c>
      <c r="T1269" t="s">
        <v>67</v>
      </c>
    </row>
    <row r="1270" spans="8:20">
      <c r="H1270" s="46"/>
      <c r="I1270" s="47"/>
      <c r="R1270" s="46">
        <v>39897</v>
      </c>
      <c r="S1270" s="47">
        <v>0.75758101851851845</v>
      </c>
      <c r="T1270" t="s">
        <v>65</v>
      </c>
    </row>
    <row r="1271" spans="8:20">
      <c r="H1271" s="46"/>
      <c r="I1271" s="47"/>
      <c r="R1271" s="46">
        <v>39898</v>
      </c>
      <c r="S1271" s="47">
        <v>0.75800925925925933</v>
      </c>
      <c r="T1271" t="s">
        <v>65</v>
      </c>
    </row>
    <row r="1272" spans="8:20">
      <c r="H1272" s="46"/>
      <c r="I1272" s="47"/>
      <c r="R1272" s="46">
        <v>39898</v>
      </c>
      <c r="S1272" s="47">
        <v>0.76738425925925924</v>
      </c>
      <c r="T1272" t="s">
        <v>65</v>
      </c>
    </row>
    <row r="1273" spans="8:20">
      <c r="H1273" s="46"/>
      <c r="I1273" s="47"/>
      <c r="R1273" s="46">
        <v>39898</v>
      </c>
      <c r="S1273" s="47">
        <v>0.77916666666666667</v>
      </c>
      <c r="T1273" t="s">
        <v>65</v>
      </c>
    </row>
    <row r="1274" spans="8:20">
      <c r="H1274" s="46"/>
      <c r="I1274" s="47"/>
      <c r="R1274" s="46">
        <v>39899</v>
      </c>
      <c r="S1274" s="47">
        <v>0.39734953703703701</v>
      </c>
      <c r="T1274" t="s">
        <v>73</v>
      </c>
    </row>
    <row r="1275" spans="8:20">
      <c r="H1275" s="46"/>
      <c r="I1275" s="47"/>
      <c r="R1275" s="46">
        <v>39899</v>
      </c>
      <c r="S1275" s="47">
        <v>0.39736111111111111</v>
      </c>
      <c r="T1275" t="s">
        <v>73</v>
      </c>
    </row>
    <row r="1276" spans="8:20">
      <c r="H1276" s="46"/>
      <c r="I1276" s="47"/>
      <c r="R1276" s="46">
        <v>39899</v>
      </c>
      <c r="S1276" s="47">
        <v>0.3991319444444445</v>
      </c>
      <c r="T1276" t="s">
        <v>73</v>
      </c>
    </row>
    <row r="1277" spans="8:20">
      <c r="H1277" s="46"/>
      <c r="I1277" s="47"/>
      <c r="R1277" s="46">
        <v>39899</v>
      </c>
      <c r="S1277" s="47">
        <v>0.39914351851851854</v>
      </c>
      <c r="T1277" t="s">
        <v>73</v>
      </c>
    </row>
    <row r="1278" spans="8:20">
      <c r="H1278" s="46"/>
      <c r="I1278" s="47"/>
      <c r="R1278" s="46">
        <v>39899</v>
      </c>
      <c r="S1278" s="47">
        <v>0.65333333333333332</v>
      </c>
      <c r="T1278" t="s">
        <v>73</v>
      </c>
    </row>
    <row r="1279" spans="8:20">
      <c r="H1279" s="46"/>
      <c r="I1279" s="47"/>
      <c r="R1279" s="46">
        <v>39899</v>
      </c>
      <c r="S1279" s="47">
        <v>0.65334490740740747</v>
      </c>
      <c r="T1279" t="s">
        <v>73</v>
      </c>
    </row>
    <row r="1280" spans="8:20">
      <c r="H1280" s="46"/>
      <c r="I1280" s="47"/>
      <c r="R1280" s="46">
        <v>39899</v>
      </c>
      <c r="S1280" s="47">
        <v>0.65359953703703699</v>
      </c>
      <c r="T1280" t="s">
        <v>73</v>
      </c>
    </row>
    <row r="1281" spans="8:20">
      <c r="H1281" s="46"/>
      <c r="I1281" s="47"/>
      <c r="R1281" s="46">
        <v>39899</v>
      </c>
      <c r="S1281" s="47">
        <v>0.65361111111111114</v>
      </c>
      <c r="T1281" t="s">
        <v>73</v>
      </c>
    </row>
    <row r="1282" spans="8:20">
      <c r="H1282" s="46"/>
      <c r="I1282" s="47"/>
      <c r="R1282" s="46">
        <v>39899</v>
      </c>
      <c r="S1282" s="47">
        <v>0.66119212962962959</v>
      </c>
      <c r="T1282" t="s">
        <v>73</v>
      </c>
    </row>
    <row r="1283" spans="8:20">
      <c r="H1283" s="46"/>
      <c r="I1283" s="47"/>
      <c r="R1283" s="46">
        <v>39899</v>
      </c>
      <c r="S1283" s="47">
        <v>0.66120370370370374</v>
      </c>
      <c r="T1283" t="s">
        <v>73</v>
      </c>
    </row>
    <row r="1284" spans="8:20">
      <c r="H1284" s="46"/>
      <c r="I1284" s="47"/>
      <c r="R1284" s="46">
        <v>39899</v>
      </c>
      <c r="S1284" s="47">
        <v>0.69525462962962958</v>
      </c>
      <c r="T1284" t="s">
        <v>67</v>
      </c>
    </row>
    <row r="1285" spans="8:20">
      <c r="H1285" s="46"/>
      <c r="I1285" s="47"/>
      <c r="R1285" s="46">
        <v>39899</v>
      </c>
      <c r="S1285" s="47">
        <v>0.74621527777777785</v>
      </c>
      <c r="T1285" t="s">
        <v>65</v>
      </c>
    </row>
    <row r="1286" spans="8:20">
      <c r="H1286" s="46"/>
      <c r="I1286" s="47"/>
      <c r="R1286" s="46">
        <v>39899</v>
      </c>
      <c r="S1286" s="47">
        <v>0.74663194444444436</v>
      </c>
      <c r="T1286" t="s">
        <v>67</v>
      </c>
    </row>
    <row r="1287" spans="8:20">
      <c r="H1287" s="46"/>
      <c r="I1287" s="47"/>
      <c r="R1287" s="46">
        <v>39899</v>
      </c>
      <c r="S1287" s="47">
        <v>0.83768518518518509</v>
      </c>
      <c r="T1287" t="s">
        <v>65</v>
      </c>
    </row>
    <row r="1288" spans="8:20">
      <c r="H1288" s="46"/>
      <c r="I1288" s="47"/>
      <c r="R1288" s="46">
        <v>39900</v>
      </c>
      <c r="S1288" s="47">
        <v>0.39363425925925927</v>
      </c>
      <c r="T1288" t="s">
        <v>65</v>
      </c>
    </row>
    <row r="1289" spans="8:20">
      <c r="H1289" s="46"/>
      <c r="I1289" s="47"/>
      <c r="R1289" s="46">
        <v>39900</v>
      </c>
      <c r="S1289" s="47">
        <v>0.42381944444444447</v>
      </c>
      <c r="T1289" t="s">
        <v>65</v>
      </c>
    </row>
    <row r="1290" spans="8:20">
      <c r="H1290" s="46"/>
      <c r="I1290" s="47"/>
      <c r="R1290" s="46">
        <v>39900</v>
      </c>
      <c r="S1290" s="47">
        <v>0.51430555555555557</v>
      </c>
      <c r="T1290" t="s">
        <v>65</v>
      </c>
    </row>
    <row r="1291" spans="8:20">
      <c r="H1291" s="46"/>
      <c r="I1291" s="47"/>
      <c r="R1291" s="46">
        <v>39901</v>
      </c>
      <c r="S1291" s="47">
        <v>0.51538194444444441</v>
      </c>
      <c r="T1291" t="s">
        <v>67</v>
      </c>
    </row>
    <row r="1292" spans="8:20">
      <c r="H1292" s="46"/>
      <c r="I1292" s="47"/>
      <c r="R1292" s="46">
        <v>39901</v>
      </c>
      <c r="S1292" s="47">
        <v>0.64129629629629636</v>
      </c>
      <c r="T1292" t="s">
        <v>73</v>
      </c>
    </row>
    <row r="1293" spans="8:20">
      <c r="H1293" s="46"/>
      <c r="I1293" s="47"/>
      <c r="R1293" s="46">
        <v>39901</v>
      </c>
      <c r="S1293" s="47">
        <v>0.6413078703703704</v>
      </c>
      <c r="T1293" t="s">
        <v>73</v>
      </c>
    </row>
    <row r="1294" spans="8:20">
      <c r="H1294" s="46"/>
      <c r="I1294" s="47"/>
      <c r="R1294" s="46">
        <v>39901</v>
      </c>
      <c r="S1294" s="47">
        <v>0.67706018518518529</v>
      </c>
      <c r="T1294" t="s">
        <v>65</v>
      </c>
    </row>
    <row r="1295" spans="8:20">
      <c r="H1295" s="46"/>
      <c r="I1295" s="47"/>
      <c r="R1295" s="46">
        <v>39901</v>
      </c>
      <c r="S1295" s="47">
        <v>0.75805555555555548</v>
      </c>
      <c r="T1295" t="s">
        <v>65</v>
      </c>
    </row>
    <row r="1296" spans="8:20">
      <c r="H1296" s="46"/>
      <c r="I1296" s="47"/>
      <c r="R1296" s="46">
        <v>39901</v>
      </c>
      <c r="S1296" s="47">
        <v>0.80652777777777773</v>
      </c>
      <c r="T1296" t="s">
        <v>73</v>
      </c>
    </row>
    <row r="1297" spans="8:20">
      <c r="H1297" s="46"/>
      <c r="I1297" s="47"/>
      <c r="R1297" s="46">
        <v>39901</v>
      </c>
      <c r="S1297" s="47">
        <v>0.80653935185185188</v>
      </c>
      <c r="T1297" t="s">
        <v>73</v>
      </c>
    </row>
    <row r="1298" spans="8:20">
      <c r="H1298" s="46"/>
      <c r="I1298" s="47"/>
      <c r="R1298" s="46">
        <v>39901</v>
      </c>
      <c r="S1298" s="47">
        <v>0.80660879629629623</v>
      </c>
      <c r="T1298" t="s">
        <v>73</v>
      </c>
    </row>
    <row r="1299" spans="8:20">
      <c r="H1299" s="46"/>
      <c r="I1299" s="47"/>
      <c r="R1299" s="46">
        <v>39901</v>
      </c>
      <c r="S1299" s="47">
        <v>0.80662037037037038</v>
      </c>
      <c r="T1299" t="s">
        <v>73</v>
      </c>
    </row>
    <row r="1300" spans="8:20">
      <c r="H1300" s="46"/>
      <c r="I1300" s="47"/>
      <c r="R1300" s="46">
        <v>39901</v>
      </c>
      <c r="S1300" s="47">
        <v>0.85677083333333337</v>
      </c>
      <c r="T1300" t="s">
        <v>67</v>
      </c>
    </row>
    <row r="1301" spans="8:20">
      <c r="H1301" s="46"/>
      <c r="I1301" s="47"/>
      <c r="R1301" s="46">
        <v>39901</v>
      </c>
      <c r="S1301" s="47">
        <v>0.88709490740740737</v>
      </c>
      <c r="T1301" t="s">
        <v>65</v>
      </c>
    </row>
    <row r="1302" spans="8:20">
      <c r="H1302" s="46"/>
      <c r="I1302" s="47"/>
      <c r="R1302" s="46">
        <v>39901</v>
      </c>
      <c r="S1302" s="47">
        <v>0.96474537037037045</v>
      </c>
      <c r="T1302" t="s">
        <v>65</v>
      </c>
    </row>
    <row r="1303" spans="8:20">
      <c r="H1303" s="46"/>
      <c r="I1303" s="47"/>
      <c r="R1303" s="46"/>
      <c r="S1303" s="47"/>
    </row>
    <row r="1304" spans="8:20">
      <c r="H1304" s="46"/>
      <c r="I1304" s="47"/>
      <c r="R1304" s="46"/>
      <c r="S1304" s="47"/>
    </row>
    <row r="1305" spans="8:20">
      <c r="H1305" s="46"/>
      <c r="I1305" s="47"/>
      <c r="R1305" s="46"/>
      <c r="S1305" s="47"/>
    </row>
    <row r="1306" spans="8:20">
      <c r="H1306" s="46"/>
      <c r="I1306" s="47"/>
      <c r="R1306" s="46"/>
      <c r="S1306" s="47"/>
    </row>
    <row r="1307" spans="8:20">
      <c r="H1307" s="46"/>
      <c r="I1307" s="47"/>
      <c r="R1307" s="46"/>
      <c r="S1307" s="47"/>
    </row>
    <row r="1308" spans="8:20">
      <c r="H1308" s="46"/>
      <c r="I1308" s="47"/>
      <c r="R1308" s="46"/>
      <c r="S1308" s="47"/>
    </row>
    <row r="1309" spans="8:20">
      <c r="H1309" s="46"/>
      <c r="I1309" s="47"/>
      <c r="R1309" s="46"/>
      <c r="S1309" s="47"/>
    </row>
    <row r="1310" spans="8:20">
      <c r="H1310" s="46"/>
      <c r="I1310" s="47"/>
      <c r="R1310" s="46"/>
      <c r="S1310" s="47"/>
    </row>
    <row r="1311" spans="8:20">
      <c r="H1311" s="46"/>
      <c r="I1311" s="47"/>
      <c r="R1311" s="46"/>
      <c r="S1311" s="47"/>
    </row>
    <row r="1312" spans="8:20">
      <c r="H1312" s="46"/>
      <c r="I1312" s="47"/>
      <c r="R1312" s="46"/>
      <c r="S1312" s="47"/>
    </row>
    <row r="1313" spans="8:19">
      <c r="H1313" s="46"/>
      <c r="I1313" s="47"/>
      <c r="R1313" s="46"/>
      <c r="S1313" s="47"/>
    </row>
    <row r="1314" spans="8:19">
      <c r="H1314" s="46"/>
      <c r="I1314" s="47"/>
      <c r="R1314" s="46"/>
      <c r="S1314" s="47"/>
    </row>
    <row r="1315" spans="8:19">
      <c r="H1315" s="46"/>
      <c r="I1315" s="47"/>
      <c r="R1315" s="46"/>
      <c r="S1315" s="47"/>
    </row>
    <row r="1316" spans="8:19">
      <c r="H1316" s="46"/>
      <c r="I1316" s="47"/>
      <c r="R1316" s="46"/>
      <c r="S1316" s="47"/>
    </row>
    <row r="1317" spans="8:19">
      <c r="H1317" s="46"/>
      <c r="I1317" s="47"/>
      <c r="R1317" s="46"/>
      <c r="S1317" s="47"/>
    </row>
    <row r="1318" spans="8:19">
      <c r="H1318" s="46"/>
      <c r="I1318" s="47"/>
      <c r="R1318" s="46"/>
      <c r="S1318" s="47"/>
    </row>
    <row r="1319" spans="8:19">
      <c r="H1319" s="46"/>
      <c r="I1319" s="47"/>
      <c r="R1319" s="46"/>
      <c r="S1319" s="47"/>
    </row>
    <row r="1320" spans="8:19">
      <c r="H1320" s="46"/>
      <c r="I1320" s="47"/>
      <c r="R1320" s="46"/>
      <c r="S1320" s="47"/>
    </row>
    <row r="1321" spans="8:19">
      <c r="H1321" s="46"/>
      <c r="I1321" s="47"/>
      <c r="R1321" s="46"/>
      <c r="S1321" s="47"/>
    </row>
    <row r="1322" spans="8:19">
      <c r="H1322" s="46"/>
      <c r="I1322" s="47"/>
      <c r="R1322" s="46"/>
      <c r="S1322" s="47"/>
    </row>
    <row r="1323" spans="8:19">
      <c r="H1323" s="46"/>
      <c r="I1323" s="47"/>
      <c r="R1323" s="46"/>
      <c r="S1323" s="47"/>
    </row>
    <row r="1324" spans="8:19">
      <c r="H1324" s="46"/>
      <c r="I1324" s="47"/>
      <c r="R1324" s="46"/>
      <c r="S1324" s="47"/>
    </row>
    <row r="1325" spans="8:19">
      <c r="H1325" s="46"/>
      <c r="I1325" s="47"/>
      <c r="R1325" s="46"/>
      <c r="S1325" s="47"/>
    </row>
    <row r="1326" spans="8:19">
      <c r="H1326" s="46"/>
      <c r="I1326" s="47"/>
      <c r="R1326" s="46"/>
      <c r="S1326" s="47"/>
    </row>
    <row r="1327" spans="8:19">
      <c r="H1327" s="46"/>
      <c r="I1327" s="47"/>
      <c r="R1327" s="46"/>
      <c r="S1327" s="47"/>
    </row>
    <row r="1328" spans="8:19">
      <c r="H1328" s="46"/>
      <c r="I1328" s="47"/>
      <c r="R1328" s="46"/>
      <c r="S1328" s="47"/>
    </row>
    <row r="1329" spans="8:19">
      <c r="H1329" s="46"/>
      <c r="I1329" s="47"/>
      <c r="R1329" s="46"/>
      <c r="S1329" s="47"/>
    </row>
    <row r="1330" spans="8:19">
      <c r="H1330" s="46"/>
      <c r="I1330" s="47"/>
      <c r="R1330" s="46"/>
      <c r="S1330" s="47"/>
    </row>
    <row r="1331" spans="8:19">
      <c r="H1331" s="46"/>
      <c r="I1331" s="47"/>
      <c r="R1331" s="46"/>
      <c r="S1331" s="47"/>
    </row>
    <row r="1332" spans="8:19">
      <c r="H1332" s="46"/>
      <c r="I1332" s="47"/>
      <c r="R1332" s="46"/>
      <c r="S1332" s="47"/>
    </row>
    <row r="1333" spans="8:19">
      <c r="H1333" s="46"/>
      <c r="I1333" s="47"/>
      <c r="R1333" s="46"/>
      <c r="S1333" s="47"/>
    </row>
    <row r="1334" spans="8:19">
      <c r="H1334" s="46"/>
      <c r="I1334" s="47"/>
      <c r="R1334" s="46"/>
      <c r="S1334" s="47"/>
    </row>
    <row r="1335" spans="8:19">
      <c r="H1335" s="46"/>
      <c r="I1335" s="47"/>
      <c r="R1335" s="46"/>
      <c r="S1335" s="47"/>
    </row>
    <row r="1336" spans="8:19">
      <c r="H1336" s="46"/>
      <c r="I1336" s="47"/>
      <c r="R1336" s="46"/>
      <c r="S1336" s="47"/>
    </row>
    <row r="1337" spans="8:19">
      <c r="H1337" s="46"/>
      <c r="I1337" s="47"/>
      <c r="R1337" s="46"/>
      <c r="S1337" s="47"/>
    </row>
    <row r="1338" spans="8:19">
      <c r="H1338" s="46"/>
      <c r="I1338" s="47"/>
      <c r="R1338" s="46"/>
      <c r="S1338" s="47"/>
    </row>
    <row r="1339" spans="8:19">
      <c r="H1339" s="46"/>
      <c r="I1339" s="47"/>
      <c r="R1339" s="46"/>
      <c r="S1339" s="47"/>
    </row>
    <row r="1340" spans="8:19">
      <c r="H1340" s="46"/>
      <c r="I1340" s="47"/>
      <c r="R1340" s="46"/>
      <c r="S1340" s="47"/>
    </row>
    <row r="1341" spans="8:19">
      <c r="H1341" s="46"/>
      <c r="I1341" s="47"/>
      <c r="R1341" s="46"/>
      <c r="S1341" s="47"/>
    </row>
    <row r="1342" spans="8:19">
      <c r="H1342" s="46"/>
      <c r="I1342" s="47"/>
      <c r="R1342" s="46"/>
      <c r="S1342" s="47"/>
    </row>
    <row r="1343" spans="8:19">
      <c r="H1343" s="46"/>
      <c r="I1343" s="47"/>
      <c r="R1343" s="46"/>
      <c r="S1343" s="47"/>
    </row>
    <row r="1344" spans="8:19">
      <c r="H1344" s="46"/>
      <c r="I1344" s="47"/>
      <c r="R1344" s="46"/>
      <c r="S1344" s="47"/>
    </row>
    <row r="1345" spans="8:19">
      <c r="H1345" s="46"/>
      <c r="I1345" s="47"/>
      <c r="R1345" s="46"/>
      <c r="S1345" s="47"/>
    </row>
    <row r="1346" spans="8:19">
      <c r="H1346" s="46"/>
      <c r="I1346" s="47"/>
      <c r="R1346" s="46"/>
      <c r="S1346" s="47"/>
    </row>
    <row r="1347" spans="8:19">
      <c r="H1347" s="46"/>
      <c r="I1347" s="47"/>
      <c r="R1347" s="46"/>
      <c r="S1347" s="47"/>
    </row>
    <row r="1348" spans="8:19">
      <c r="H1348" s="46"/>
      <c r="I1348" s="47"/>
      <c r="R1348" s="46"/>
      <c r="S1348" s="47"/>
    </row>
    <row r="1349" spans="8:19">
      <c r="H1349" s="46"/>
      <c r="I1349" s="47"/>
      <c r="R1349" s="46"/>
      <c r="S1349" s="47"/>
    </row>
    <row r="1350" spans="8:19">
      <c r="H1350" s="46"/>
      <c r="I1350" s="47"/>
      <c r="R1350" s="46"/>
      <c r="S1350" s="47"/>
    </row>
    <row r="1351" spans="8:19">
      <c r="H1351" s="46"/>
      <c r="I1351" s="47"/>
      <c r="R1351" s="46"/>
      <c r="S1351" s="47"/>
    </row>
    <row r="1352" spans="8:19">
      <c r="H1352" s="46"/>
      <c r="I1352" s="47"/>
      <c r="R1352" s="46"/>
      <c r="S1352" s="47"/>
    </row>
    <row r="1353" spans="8:19">
      <c r="H1353" s="46"/>
      <c r="I1353" s="47"/>
      <c r="R1353" s="46"/>
      <c r="S1353" s="47"/>
    </row>
    <row r="1354" spans="8:19">
      <c r="H1354" s="46"/>
      <c r="I1354" s="47"/>
      <c r="R1354" s="46"/>
      <c r="S1354" s="47"/>
    </row>
    <row r="1355" spans="8:19">
      <c r="H1355" s="46"/>
      <c r="I1355" s="47"/>
      <c r="R1355" s="46"/>
      <c r="S1355" s="47"/>
    </row>
    <row r="1356" spans="8:19">
      <c r="H1356" s="46"/>
      <c r="I1356" s="47"/>
      <c r="R1356" s="46"/>
      <c r="S1356" s="47"/>
    </row>
    <row r="1357" spans="8:19">
      <c r="H1357" s="46"/>
      <c r="I1357" s="47"/>
      <c r="R1357" s="46"/>
      <c r="S1357" s="47"/>
    </row>
    <row r="1358" spans="8:19">
      <c r="H1358" s="46"/>
      <c r="I1358" s="47"/>
      <c r="R1358" s="46"/>
      <c r="S1358" s="47"/>
    </row>
    <row r="1359" spans="8:19">
      <c r="H1359" s="46"/>
      <c r="I1359" s="47"/>
      <c r="R1359" s="46"/>
      <c r="S1359" s="47"/>
    </row>
    <row r="1360" spans="8:19">
      <c r="H1360" s="46"/>
      <c r="I1360" s="47"/>
      <c r="R1360" s="46"/>
      <c r="S1360" s="47"/>
    </row>
    <row r="1361" spans="8:19">
      <c r="H1361" s="46"/>
      <c r="I1361" s="47"/>
      <c r="R1361" s="46"/>
      <c r="S1361" s="47"/>
    </row>
    <row r="1362" spans="8:19">
      <c r="H1362" s="46"/>
      <c r="I1362" s="47"/>
      <c r="R1362" s="46"/>
      <c r="S1362" s="47"/>
    </row>
    <row r="1363" spans="8:19">
      <c r="H1363" s="46"/>
      <c r="I1363" s="47"/>
      <c r="R1363" s="46"/>
      <c r="S1363" s="47"/>
    </row>
    <row r="1364" spans="8:19">
      <c r="H1364" s="46"/>
      <c r="I1364" s="47"/>
      <c r="R1364" s="46"/>
      <c r="S1364" s="47"/>
    </row>
    <row r="1365" spans="8:19">
      <c r="H1365" s="46"/>
      <c r="I1365" s="47"/>
      <c r="R1365" s="46"/>
      <c r="S1365" s="47"/>
    </row>
    <row r="1366" spans="8:19">
      <c r="H1366" s="46"/>
      <c r="I1366" s="47"/>
      <c r="R1366" s="46"/>
      <c r="S1366" s="47"/>
    </row>
    <row r="1367" spans="8:19">
      <c r="H1367" s="46"/>
      <c r="I1367" s="47"/>
      <c r="R1367" s="46"/>
      <c r="S1367" s="47"/>
    </row>
    <row r="1368" spans="8:19">
      <c r="H1368" s="46"/>
      <c r="I1368" s="47"/>
      <c r="R1368" s="46"/>
      <c r="S1368" s="47"/>
    </row>
    <row r="1369" spans="8:19">
      <c r="H1369" s="46"/>
      <c r="I1369" s="47"/>
      <c r="R1369" s="46"/>
      <c r="S1369" s="47"/>
    </row>
    <row r="1370" spans="8:19">
      <c r="H1370" s="46"/>
      <c r="I1370" s="47"/>
      <c r="R1370" s="46"/>
      <c r="S1370" s="47"/>
    </row>
    <row r="1371" spans="8:19">
      <c r="H1371" s="46"/>
      <c r="I1371" s="47"/>
      <c r="R1371" s="46"/>
      <c r="S1371" s="47"/>
    </row>
    <row r="1372" spans="8:19">
      <c r="H1372" s="46"/>
      <c r="I1372" s="47"/>
      <c r="R1372" s="46"/>
      <c r="S1372" s="47"/>
    </row>
    <row r="1373" spans="8:19">
      <c r="H1373" s="46"/>
      <c r="I1373" s="47"/>
      <c r="R1373" s="46"/>
      <c r="S1373" s="47"/>
    </row>
    <row r="1374" spans="8:19">
      <c r="H1374" s="46"/>
      <c r="I1374" s="47"/>
      <c r="R1374" s="46"/>
      <c r="S1374" s="47"/>
    </row>
    <row r="1375" spans="8:19">
      <c r="H1375" s="46"/>
      <c r="I1375" s="47"/>
      <c r="R1375" s="46"/>
      <c r="S1375" s="47"/>
    </row>
    <row r="1376" spans="8:19">
      <c r="H1376" s="46"/>
      <c r="I1376" s="47"/>
      <c r="R1376" s="46"/>
      <c r="S1376" s="47"/>
    </row>
    <row r="1377" spans="8:19">
      <c r="H1377" s="46"/>
      <c r="I1377" s="47"/>
      <c r="R1377" s="46"/>
      <c r="S1377" s="47"/>
    </row>
    <row r="1378" spans="8:19">
      <c r="H1378" s="46"/>
      <c r="I1378" s="47"/>
      <c r="R1378" s="46"/>
      <c r="S1378" s="47"/>
    </row>
    <row r="1379" spans="8:19">
      <c r="H1379" s="46"/>
      <c r="I1379" s="47"/>
      <c r="R1379" s="46"/>
      <c r="S1379" s="47"/>
    </row>
    <row r="1380" spans="8:19">
      <c r="H1380" s="46"/>
      <c r="I1380" s="47"/>
      <c r="R1380" s="46"/>
      <c r="S1380" s="47"/>
    </row>
    <row r="1381" spans="8:19">
      <c r="H1381" s="46"/>
      <c r="I1381" s="47"/>
      <c r="R1381" s="46"/>
      <c r="S1381" s="47"/>
    </row>
    <row r="1382" spans="8:19">
      <c r="H1382" s="46"/>
      <c r="I1382" s="47"/>
      <c r="R1382" s="46"/>
      <c r="S1382" s="47"/>
    </row>
    <row r="1383" spans="8:19">
      <c r="H1383" s="46"/>
      <c r="I1383" s="47"/>
      <c r="R1383" s="46"/>
      <c r="S1383" s="47"/>
    </row>
    <row r="1384" spans="8:19">
      <c r="H1384" s="46"/>
      <c r="I1384" s="47"/>
      <c r="R1384" s="46"/>
      <c r="S1384" s="47"/>
    </row>
    <row r="1385" spans="8:19">
      <c r="H1385" s="46"/>
      <c r="I1385" s="47"/>
      <c r="R1385" s="46"/>
      <c r="S1385" s="47"/>
    </row>
    <row r="1386" spans="8:19">
      <c r="H1386" s="46"/>
      <c r="I1386" s="47"/>
      <c r="R1386" s="46"/>
      <c r="S1386" s="47"/>
    </row>
    <row r="1387" spans="8:19">
      <c r="H1387" s="46"/>
      <c r="I1387" s="47"/>
      <c r="R1387" s="46"/>
      <c r="S1387" s="47"/>
    </row>
    <row r="1388" spans="8:19">
      <c r="H1388" s="46"/>
      <c r="I1388" s="47"/>
      <c r="R1388" s="46"/>
      <c r="S1388" s="47"/>
    </row>
    <row r="1389" spans="8:19">
      <c r="H1389" s="46"/>
      <c r="I1389" s="47"/>
      <c r="R1389" s="46"/>
      <c r="S1389" s="47"/>
    </row>
    <row r="1390" spans="8:19">
      <c r="H1390" s="46"/>
      <c r="I1390" s="47"/>
      <c r="R1390" s="46"/>
      <c r="S1390" s="47"/>
    </row>
    <row r="1391" spans="8:19">
      <c r="R1391" s="46"/>
      <c r="S1391" s="47"/>
    </row>
    <row r="1392" spans="8:19">
      <c r="R1392" s="46"/>
      <c r="S1392" s="47"/>
    </row>
    <row r="1393" spans="18:19">
      <c r="R1393" s="46"/>
      <c r="S1393" s="47"/>
    </row>
    <row r="1394" spans="18:19">
      <c r="R1394" s="46"/>
      <c r="S1394" s="47"/>
    </row>
    <row r="1395" spans="18:19">
      <c r="R1395" s="46"/>
      <c r="S1395" s="47"/>
    </row>
    <row r="1396" spans="18:19">
      <c r="R1396" s="46"/>
      <c r="S1396" s="47"/>
    </row>
    <row r="1397" spans="18:19">
      <c r="R1397" s="46"/>
      <c r="S1397" s="47"/>
    </row>
    <row r="1398" spans="18:19">
      <c r="R1398" s="46"/>
      <c r="S1398" s="47"/>
    </row>
    <row r="1399" spans="18:19">
      <c r="R1399" s="46"/>
      <c r="S1399" s="47"/>
    </row>
    <row r="1400" spans="18:19">
      <c r="R1400" s="46"/>
      <c r="S1400" s="47"/>
    </row>
    <row r="1401" spans="18:19">
      <c r="R1401" s="46"/>
      <c r="S1401" s="47"/>
    </row>
    <row r="1402" spans="18:19">
      <c r="R1402" s="46"/>
      <c r="S1402" s="47"/>
    </row>
    <row r="1403" spans="18:19">
      <c r="R1403" s="46"/>
      <c r="S1403" s="47"/>
    </row>
    <row r="1404" spans="18:19">
      <c r="R1404" s="46"/>
      <c r="S1404" s="47"/>
    </row>
    <row r="1405" spans="18:19">
      <c r="R1405" s="46"/>
      <c r="S1405" s="47"/>
    </row>
    <row r="1406" spans="18:19">
      <c r="R1406" s="46"/>
      <c r="S1406" s="47"/>
    </row>
    <row r="1407" spans="18:19">
      <c r="R1407" s="46"/>
      <c r="S1407" s="47"/>
    </row>
    <row r="1408" spans="18:19">
      <c r="R1408" s="46"/>
      <c r="S1408" s="47"/>
    </row>
    <row r="1409" spans="18:19">
      <c r="R1409" s="46"/>
      <c r="S1409" s="47"/>
    </row>
    <row r="1410" spans="18:19">
      <c r="R1410" s="46"/>
      <c r="S1410" s="47"/>
    </row>
    <row r="1411" spans="18:19">
      <c r="R1411" s="46"/>
      <c r="S1411" s="47"/>
    </row>
    <row r="1412" spans="18:19">
      <c r="R1412" s="46"/>
      <c r="S1412" s="47"/>
    </row>
    <row r="1413" spans="18:19">
      <c r="R1413" s="46"/>
      <c r="S1413" s="47"/>
    </row>
    <row r="1414" spans="18:19">
      <c r="R1414" s="46"/>
      <c r="S1414" s="47"/>
    </row>
    <row r="1415" spans="18:19">
      <c r="R1415" s="46"/>
      <c r="S1415" s="47"/>
    </row>
    <row r="1416" spans="18:19">
      <c r="R1416" s="46"/>
      <c r="S1416" s="47"/>
    </row>
    <row r="1417" spans="18:19">
      <c r="R1417" s="46"/>
      <c r="S1417" s="47"/>
    </row>
    <row r="1418" spans="18:19">
      <c r="R1418" s="46"/>
      <c r="S1418" s="47"/>
    </row>
    <row r="1419" spans="18:19">
      <c r="R1419" s="46"/>
      <c r="S1419" s="47"/>
    </row>
    <row r="1420" spans="18:19">
      <c r="R1420" s="46"/>
      <c r="S1420" s="47"/>
    </row>
    <row r="1421" spans="18:19">
      <c r="R1421" s="46"/>
      <c r="S1421" s="47"/>
    </row>
    <row r="1422" spans="18:19">
      <c r="R1422" s="46"/>
      <c r="S1422" s="47"/>
    </row>
    <row r="1423" spans="18:19">
      <c r="R1423" s="46"/>
      <c r="S1423" s="47"/>
    </row>
    <row r="1424" spans="18:19">
      <c r="R1424" s="46"/>
      <c r="S1424" s="47"/>
    </row>
    <row r="1425" spans="18:19">
      <c r="R1425" s="46"/>
      <c r="S1425" s="47"/>
    </row>
    <row r="1426" spans="18:19">
      <c r="R1426" s="46"/>
      <c r="S1426" s="47"/>
    </row>
    <row r="1427" spans="18:19">
      <c r="R1427" s="46"/>
      <c r="S1427" s="47"/>
    </row>
    <row r="1428" spans="18:19">
      <c r="R1428" s="46"/>
      <c r="S1428" s="47"/>
    </row>
    <row r="1429" spans="18:19">
      <c r="R1429" s="46"/>
      <c r="S1429" s="47"/>
    </row>
    <row r="1430" spans="18:19">
      <c r="R1430" s="46"/>
      <c r="S1430" s="47"/>
    </row>
    <row r="1431" spans="18:19">
      <c r="R1431" s="46"/>
      <c r="S1431" s="47"/>
    </row>
    <row r="1432" spans="18:19">
      <c r="R1432" s="46"/>
      <c r="S1432" s="47"/>
    </row>
    <row r="1433" spans="18:19">
      <c r="R1433" s="46"/>
      <c r="S1433" s="47"/>
    </row>
    <row r="1434" spans="18:19">
      <c r="R1434" s="46"/>
      <c r="S1434" s="47"/>
    </row>
    <row r="1435" spans="18:19">
      <c r="R1435" s="46"/>
      <c r="S1435" s="47"/>
    </row>
    <row r="1436" spans="18:19">
      <c r="R1436" s="46"/>
      <c r="S1436" s="47"/>
    </row>
    <row r="1437" spans="18:19">
      <c r="R1437" s="46"/>
      <c r="S1437" s="47"/>
    </row>
    <row r="1438" spans="18:19">
      <c r="R1438" s="46"/>
      <c r="S1438" s="47"/>
    </row>
    <row r="1439" spans="18:19">
      <c r="R1439" s="46"/>
      <c r="S1439" s="47"/>
    </row>
    <row r="1440" spans="18:19">
      <c r="R1440" s="46"/>
      <c r="S1440" s="47"/>
    </row>
    <row r="1441" spans="18:19">
      <c r="R1441" s="46"/>
      <c r="S1441" s="47"/>
    </row>
    <row r="1442" spans="18:19">
      <c r="R1442" s="46"/>
      <c r="S1442" s="47"/>
    </row>
    <row r="1443" spans="18:19">
      <c r="R1443" s="46"/>
      <c r="S1443" s="47"/>
    </row>
    <row r="1444" spans="18:19">
      <c r="R1444" s="46"/>
      <c r="S1444" s="47"/>
    </row>
    <row r="1445" spans="18:19">
      <c r="R1445" s="46"/>
      <c r="S1445" s="47"/>
    </row>
    <row r="1446" spans="18:19">
      <c r="R1446" s="46"/>
      <c r="S1446" s="47"/>
    </row>
    <row r="1447" spans="18:19">
      <c r="R1447" s="46"/>
      <c r="S1447" s="47"/>
    </row>
    <row r="1448" spans="18:19">
      <c r="R1448" s="46"/>
      <c r="S1448" s="47"/>
    </row>
    <row r="1449" spans="18:19">
      <c r="R1449" s="46"/>
      <c r="S1449" s="47"/>
    </row>
    <row r="1450" spans="18:19">
      <c r="R1450" s="46"/>
      <c r="S1450" s="47"/>
    </row>
    <row r="1451" spans="18:19">
      <c r="R1451" s="46"/>
      <c r="S1451" s="47"/>
    </row>
    <row r="1452" spans="18:19">
      <c r="R1452" s="46"/>
      <c r="S1452" s="47"/>
    </row>
    <row r="1453" spans="18:19">
      <c r="R1453" s="46"/>
      <c r="S1453" s="47"/>
    </row>
    <row r="1454" spans="18:19">
      <c r="R1454" s="46"/>
      <c r="S1454" s="47"/>
    </row>
  </sheetData>
  <sortState ref="V9:X1125">
    <sortCondition ref="V9"/>
  </sortState>
  <mergeCells count="6">
    <mergeCell ref="Y3:Z3"/>
    <mergeCell ref="B1:E1"/>
    <mergeCell ref="B3:E3"/>
    <mergeCell ref="H3:P3"/>
    <mergeCell ref="R3:T3"/>
    <mergeCell ref="V3:W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L1572"/>
  <sheetViews>
    <sheetView zoomScale="90" zoomScaleNormal="90" workbookViewId="0">
      <selection activeCell="B1" sqref="B1:E1"/>
    </sheetView>
  </sheetViews>
  <sheetFormatPr defaultRowHeight="14.4"/>
  <cols>
    <col min="2" max="2" width="11.33203125" bestFit="1" customWidth="1"/>
    <col min="3" max="3" width="8.6640625" bestFit="1" customWidth="1"/>
    <col min="4" max="4" width="10.88671875" bestFit="1" customWidth="1"/>
    <col min="5" max="5" width="9.88671875" bestFit="1" customWidth="1"/>
    <col min="8" max="8" width="11.33203125" bestFit="1" customWidth="1"/>
    <col min="9" max="9" width="8.6640625" bestFit="1" customWidth="1"/>
    <col min="10" max="10" width="10.88671875" bestFit="1" customWidth="1"/>
    <col min="11" max="11" width="9.88671875" bestFit="1" customWidth="1"/>
    <col min="18" max="18" width="11.33203125" bestFit="1" customWidth="1"/>
    <col min="19" max="19" width="10.109375" bestFit="1" customWidth="1"/>
    <col min="20" max="20" width="18.33203125" bestFit="1" customWidth="1"/>
    <col min="22" max="22" width="11.33203125" bestFit="1" customWidth="1"/>
    <col min="25" max="25" width="11.33203125" bestFit="1" customWidth="1"/>
  </cols>
  <sheetData>
    <row r="1" spans="2:38" ht="21">
      <c r="B1" s="67"/>
      <c r="C1" s="67"/>
      <c r="D1" s="67"/>
      <c r="E1" s="67"/>
      <c r="F1" s="2"/>
    </row>
    <row r="2" spans="2:38" ht="15.6">
      <c r="B2" s="1"/>
      <c r="C2" s="1"/>
      <c r="D2" s="1"/>
      <c r="E2" s="1"/>
      <c r="F2" s="2"/>
    </row>
    <row r="3" spans="2:38" ht="15.6">
      <c r="B3" s="68" t="s">
        <v>3</v>
      </c>
      <c r="C3" s="68"/>
      <c r="D3" s="68"/>
      <c r="E3" s="68"/>
      <c r="F3" s="1"/>
      <c r="H3" s="69" t="s">
        <v>7</v>
      </c>
      <c r="I3" s="69"/>
      <c r="J3" s="69"/>
      <c r="K3" s="69"/>
      <c r="L3" s="69"/>
      <c r="M3" s="69"/>
      <c r="N3" s="69"/>
      <c r="O3" s="69"/>
      <c r="P3" s="69"/>
      <c r="R3" s="70" t="s">
        <v>63</v>
      </c>
      <c r="S3" s="70"/>
      <c r="T3" s="70"/>
      <c r="V3" s="71" t="s">
        <v>92</v>
      </c>
      <c r="W3" s="71"/>
      <c r="Y3" s="66" t="s">
        <v>93</v>
      </c>
      <c r="Z3" s="66"/>
    </row>
    <row r="4" spans="2:38" ht="15.6">
      <c r="B4" s="6" t="s">
        <v>8</v>
      </c>
      <c r="C4" s="6"/>
      <c r="D4" s="7"/>
      <c r="E4" s="7"/>
      <c r="F4" s="1"/>
      <c r="H4" s="8" t="s">
        <v>8</v>
      </c>
      <c r="I4" s="8"/>
      <c r="J4" s="9"/>
      <c r="K4" s="9"/>
      <c r="L4" s="9"/>
      <c r="M4" s="5"/>
      <c r="N4" s="5"/>
      <c r="O4" s="5"/>
      <c r="P4" s="5"/>
      <c r="R4" s="50" t="s">
        <v>70</v>
      </c>
      <c r="S4" s="49" t="s">
        <v>65</v>
      </c>
      <c r="T4" s="48" t="s">
        <v>69</v>
      </c>
      <c r="V4" s="56"/>
      <c r="W4" s="56"/>
      <c r="Y4" s="57"/>
      <c r="Z4" s="57"/>
    </row>
    <row r="5" spans="2:38" ht="15.6">
      <c r="B5" s="4"/>
      <c r="C5" s="4"/>
      <c r="D5" s="4"/>
      <c r="E5" s="4" t="s">
        <v>15</v>
      </c>
      <c r="F5" s="1"/>
      <c r="H5" s="9"/>
      <c r="I5" s="9"/>
      <c r="J5" s="10"/>
      <c r="K5" s="10" t="s">
        <v>15</v>
      </c>
      <c r="L5" s="10"/>
      <c r="M5" s="5"/>
      <c r="N5" s="5"/>
      <c r="O5" s="5"/>
      <c r="P5" s="5"/>
      <c r="R5" s="49"/>
      <c r="S5" s="49" t="s">
        <v>66</v>
      </c>
      <c r="T5" s="48"/>
      <c r="V5" s="56"/>
      <c r="W5" s="56"/>
      <c r="Y5" s="57"/>
      <c r="Z5" s="57"/>
    </row>
    <row r="6" spans="2:38" ht="15.6">
      <c r="B6" s="4"/>
      <c r="C6" s="4"/>
      <c r="D6" s="4"/>
      <c r="E6" s="4" t="s">
        <v>16</v>
      </c>
      <c r="F6" s="1"/>
      <c r="H6" s="9"/>
      <c r="I6" s="9"/>
      <c r="J6" s="10"/>
      <c r="K6" s="10" t="s">
        <v>16</v>
      </c>
      <c r="L6" s="10"/>
      <c r="M6" s="5"/>
      <c r="N6" s="5"/>
      <c r="O6" s="5"/>
      <c r="P6" s="5"/>
      <c r="R6" s="49"/>
      <c r="S6" s="49" t="s">
        <v>67</v>
      </c>
      <c r="T6" s="48"/>
      <c r="V6" s="56"/>
      <c r="W6" s="56"/>
      <c r="Y6" s="57"/>
      <c r="Z6" s="57"/>
    </row>
    <row r="7" spans="2:38" ht="15.6">
      <c r="B7" s="3"/>
      <c r="C7" s="3"/>
      <c r="D7" s="3"/>
      <c r="E7" s="3"/>
      <c r="F7" s="1"/>
      <c r="H7" s="5"/>
      <c r="I7" s="5"/>
      <c r="J7" s="5"/>
      <c r="K7" s="5"/>
      <c r="L7" s="5"/>
      <c r="M7" s="5"/>
      <c r="N7" s="5"/>
      <c r="O7" s="5"/>
      <c r="P7" s="5"/>
      <c r="R7" s="49"/>
      <c r="S7" s="49" t="s">
        <v>68</v>
      </c>
      <c r="T7" s="48"/>
      <c r="V7" s="56"/>
      <c r="W7" s="56"/>
      <c r="Y7" s="57"/>
      <c r="Z7" s="57"/>
    </row>
    <row r="8" spans="2:38">
      <c r="B8" t="s">
        <v>4</v>
      </c>
      <c r="C8" t="s">
        <v>17</v>
      </c>
      <c r="D8" t="s">
        <v>11</v>
      </c>
      <c r="E8" t="s">
        <v>5</v>
      </c>
      <c r="H8" t="s">
        <v>4</v>
      </c>
      <c r="I8" t="s">
        <v>17</v>
      </c>
      <c r="J8" t="s">
        <v>11</v>
      </c>
      <c r="K8" t="s">
        <v>5</v>
      </c>
      <c r="L8" t="s">
        <v>0</v>
      </c>
      <c r="M8" s="11" t="s">
        <v>6</v>
      </c>
      <c r="N8" s="13" t="s">
        <v>2</v>
      </c>
      <c r="O8" s="13" t="s">
        <v>1</v>
      </c>
      <c r="P8" s="12" t="s">
        <v>13</v>
      </c>
      <c r="R8" s="46">
        <v>39785</v>
      </c>
      <c r="S8" s="47">
        <v>0.42994212962962958</v>
      </c>
      <c r="T8" t="s">
        <v>73</v>
      </c>
      <c r="V8" t="s">
        <v>4</v>
      </c>
      <c r="W8" t="s">
        <v>17</v>
      </c>
      <c r="Y8" t="s">
        <v>4</v>
      </c>
      <c r="Z8" t="s">
        <v>17</v>
      </c>
    </row>
    <row r="9" spans="2:38">
      <c r="B9" s="16">
        <v>39792</v>
      </c>
      <c r="C9" s="17">
        <v>0.10252314814814815</v>
      </c>
      <c r="D9">
        <v>102</v>
      </c>
      <c r="E9" t="s">
        <v>15</v>
      </c>
      <c r="H9" s="16">
        <v>39785</v>
      </c>
      <c r="I9" s="17">
        <v>0.43177083333333338</v>
      </c>
      <c r="J9">
        <v>15</v>
      </c>
      <c r="M9" s="11"/>
      <c r="N9" s="13"/>
      <c r="O9" s="13" t="s">
        <v>12</v>
      </c>
      <c r="P9" s="12"/>
      <c r="R9" s="46">
        <v>39785</v>
      </c>
      <c r="S9" s="47">
        <v>0.4302199074074074</v>
      </c>
      <c r="T9" t="s">
        <v>73</v>
      </c>
      <c r="V9" s="46">
        <v>39791</v>
      </c>
      <c r="W9" s="47">
        <v>0.53706018518518517</v>
      </c>
      <c r="Y9" s="46">
        <v>39786</v>
      </c>
      <c r="Z9" s="61">
        <v>0.70969907407407407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</row>
    <row r="10" spans="2:38">
      <c r="B10" s="16">
        <v>39792</v>
      </c>
      <c r="C10" s="17">
        <v>0.38584490740740746</v>
      </c>
      <c r="D10">
        <v>30</v>
      </c>
      <c r="E10" t="s">
        <v>16</v>
      </c>
      <c r="H10" s="16">
        <v>39785</v>
      </c>
      <c r="I10" s="17">
        <v>0.73465277777777782</v>
      </c>
      <c r="J10">
        <v>28</v>
      </c>
      <c r="M10" s="11"/>
      <c r="N10" s="13" t="s">
        <v>12</v>
      </c>
      <c r="O10" s="13"/>
      <c r="P10" s="12"/>
      <c r="R10" s="46">
        <v>39785</v>
      </c>
      <c r="S10" s="47">
        <v>0.43084490740740744</v>
      </c>
      <c r="T10" t="s">
        <v>73</v>
      </c>
      <c r="V10" s="46">
        <v>39793</v>
      </c>
      <c r="W10" s="47">
        <v>0.58512731481481484</v>
      </c>
      <c r="Y10" s="46">
        <v>39786</v>
      </c>
      <c r="Z10" s="47">
        <v>0.77369212962962963</v>
      </c>
    </row>
    <row r="11" spans="2:38">
      <c r="B11" s="16">
        <v>39794</v>
      </c>
      <c r="C11" s="17">
        <v>0.39503472222222219</v>
      </c>
      <c r="D11">
        <v>4</v>
      </c>
      <c r="E11" t="s">
        <v>16</v>
      </c>
      <c r="H11" s="16">
        <v>39785</v>
      </c>
      <c r="I11" s="17">
        <v>0.7406018518518519</v>
      </c>
      <c r="J11">
        <v>21</v>
      </c>
      <c r="M11" s="11"/>
      <c r="N11" s="14" t="s">
        <v>12</v>
      </c>
      <c r="O11" s="13"/>
      <c r="P11" s="12"/>
      <c r="R11" s="46">
        <v>39785</v>
      </c>
      <c r="S11" s="47">
        <v>0.72664351851851849</v>
      </c>
      <c r="T11" t="s">
        <v>73</v>
      </c>
      <c r="V11" s="46">
        <v>39793</v>
      </c>
      <c r="W11" s="47">
        <v>0.59560185185185188</v>
      </c>
      <c r="Y11" s="46">
        <v>39786</v>
      </c>
      <c r="Z11" s="47">
        <v>0.78043981481481473</v>
      </c>
    </row>
    <row r="12" spans="2:38">
      <c r="B12" s="16">
        <v>39795</v>
      </c>
      <c r="C12" s="17">
        <v>0.34782407407407406</v>
      </c>
      <c r="D12">
        <v>579</v>
      </c>
      <c r="E12" t="s">
        <v>15</v>
      </c>
      <c r="H12" s="16">
        <v>39785</v>
      </c>
      <c r="I12" s="17">
        <v>0.74209490740740736</v>
      </c>
      <c r="J12" t="s">
        <v>14</v>
      </c>
      <c r="M12" s="11"/>
      <c r="N12" s="14"/>
      <c r="O12" s="13" t="s">
        <v>12</v>
      </c>
      <c r="P12" s="12"/>
      <c r="R12" s="46">
        <v>39785</v>
      </c>
      <c r="S12" s="47">
        <v>0.72807870370370376</v>
      </c>
      <c r="T12" t="s">
        <v>73</v>
      </c>
      <c r="V12" s="46">
        <v>39794</v>
      </c>
      <c r="W12" s="47">
        <v>0.39048611111111109</v>
      </c>
      <c r="Y12" s="46">
        <v>39786</v>
      </c>
      <c r="Z12" s="47">
        <v>0.84060185185185177</v>
      </c>
    </row>
    <row r="13" spans="2:38">
      <c r="B13" s="16">
        <v>39795</v>
      </c>
      <c r="C13" s="17">
        <v>0.54071759259259256</v>
      </c>
      <c r="D13" t="s">
        <v>14</v>
      </c>
      <c r="E13" t="s">
        <v>14</v>
      </c>
      <c r="H13" s="16">
        <v>39786</v>
      </c>
      <c r="I13" s="17">
        <v>0.57722222222222219</v>
      </c>
      <c r="J13">
        <v>26</v>
      </c>
      <c r="M13" s="11"/>
      <c r="N13" s="13"/>
      <c r="O13" s="13" t="s">
        <v>12</v>
      </c>
      <c r="P13" s="12"/>
      <c r="R13" s="46">
        <v>39785</v>
      </c>
      <c r="S13" s="47">
        <v>0.72828703703703701</v>
      </c>
      <c r="T13" t="s">
        <v>73</v>
      </c>
      <c r="V13" s="46">
        <v>39794</v>
      </c>
      <c r="W13" s="47">
        <v>0.77770833333333333</v>
      </c>
      <c r="Y13" s="46">
        <v>39786</v>
      </c>
      <c r="Z13" s="47">
        <v>0.84204861111111118</v>
      </c>
    </row>
    <row r="14" spans="2:38">
      <c r="B14" s="16">
        <v>39795</v>
      </c>
      <c r="C14" s="17">
        <v>0.62754629629629632</v>
      </c>
      <c r="D14">
        <v>27</v>
      </c>
      <c r="E14" t="s">
        <v>15</v>
      </c>
      <c r="H14" s="16">
        <v>39786</v>
      </c>
      <c r="I14" s="17">
        <v>0.57906250000000004</v>
      </c>
      <c r="J14">
        <v>22</v>
      </c>
      <c r="M14" s="11"/>
      <c r="N14" s="13"/>
      <c r="O14" s="14" t="s">
        <v>12</v>
      </c>
      <c r="P14" s="12"/>
      <c r="R14" s="46">
        <v>39785</v>
      </c>
      <c r="S14" s="47">
        <v>0.72872685185185182</v>
      </c>
      <c r="T14" t="s">
        <v>73</v>
      </c>
      <c r="V14" s="46">
        <v>39794</v>
      </c>
      <c r="W14" s="47">
        <v>0.78248842592592593</v>
      </c>
      <c r="Y14" s="46">
        <v>39786</v>
      </c>
      <c r="Z14" s="47">
        <v>0.84406250000000005</v>
      </c>
    </row>
    <row r="15" spans="2:38">
      <c r="B15" s="16">
        <v>39795</v>
      </c>
      <c r="C15" s="17">
        <v>0.93934027777777773</v>
      </c>
      <c r="D15">
        <v>23</v>
      </c>
      <c r="E15" t="s">
        <v>15</v>
      </c>
      <c r="H15" s="16">
        <v>39786</v>
      </c>
      <c r="I15" s="17">
        <v>0.58079861111111108</v>
      </c>
      <c r="J15">
        <v>19</v>
      </c>
      <c r="M15" s="11"/>
      <c r="N15" s="13"/>
      <c r="O15" s="14" t="s">
        <v>12</v>
      </c>
      <c r="P15" s="12"/>
      <c r="R15" s="46">
        <v>39785</v>
      </c>
      <c r="S15" s="47">
        <v>0.72940972222222233</v>
      </c>
      <c r="T15" t="s">
        <v>73</v>
      </c>
      <c r="V15" s="46">
        <v>39794</v>
      </c>
      <c r="W15" s="47">
        <v>0.88101851851851853</v>
      </c>
      <c r="Y15" s="46">
        <v>39786</v>
      </c>
      <c r="Z15" s="47">
        <v>0.89460648148148147</v>
      </c>
    </row>
    <row r="16" spans="2:38">
      <c r="B16" s="16">
        <v>39797</v>
      </c>
      <c r="C16" s="17">
        <v>0.53234953703703702</v>
      </c>
      <c r="D16">
        <v>21</v>
      </c>
      <c r="E16" t="s">
        <v>16</v>
      </c>
      <c r="H16" s="16">
        <v>39786</v>
      </c>
      <c r="I16" s="17">
        <v>0.58293981481481483</v>
      </c>
      <c r="J16">
        <v>24</v>
      </c>
      <c r="M16" s="11"/>
      <c r="N16" s="13"/>
      <c r="O16" s="13"/>
      <c r="P16" s="12" t="s">
        <v>12</v>
      </c>
      <c r="R16" s="46">
        <v>39785</v>
      </c>
      <c r="S16" s="47">
        <v>0.73004629629629625</v>
      </c>
      <c r="T16" t="s">
        <v>73</v>
      </c>
      <c r="V16" s="46">
        <v>39794</v>
      </c>
      <c r="W16" s="47">
        <v>0.88163194444444448</v>
      </c>
      <c r="Y16" s="46">
        <v>39787</v>
      </c>
      <c r="Z16" s="47">
        <v>0.35931712962962964</v>
      </c>
    </row>
    <row r="17" spans="2:26">
      <c r="B17" s="16">
        <v>39797</v>
      </c>
      <c r="C17" s="17">
        <v>0.75936342592592598</v>
      </c>
      <c r="D17">
        <v>1212</v>
      </c>
      <c r="E17" t="s">
        <v>15</v>
      </c>
      <c r="H17" s="16">
        <v>39786</v>
      </c>
      <c r="I17" s="17">
        <v>0.62512731481481476</v>
      </c>
      <c r="J17">
        <v>66</v>
      </c>
      <c r="M17" s="11"/>
      <c r="N17" s="13" t="s">
        <v>12</v>
      </c>
      <c r="O17" s="13"/>
      <c r="P17" s="12"/>
      <c r="R17" s="46">
        <v>39785</v>
      </c>
      <c r="S17" s="47">
        <v>0.73185185185185186</v>
      </c>
      <c r="T17" t="s">
        <v>73</v>
      </c>
      <c r="V17" s="46">
        <v>39794</v>
      </c>
      <c r="W17" s="47">
        <v>0.89189814814814816</v>
      </c>
      <c r="Y17" s="46">
        <v>39787</v>
      </c>
      <c r="Z17" s="47">
        <v>0.36005787037037035</v>
      </c>
    </row>
    <row r="18" spans="2:26">
      <c r="B18" s="16">
        <v>39798</v>
      </c>
      <c r="C18" s="17">
        <v>0.35946759259259259</v>
      </c>
      <c r="D18">
        <v>23</v>
      </c>
      <c r="E18" t="s">
        <v>16</v>
      </c>
      <c r="H18" s="16">
        <v>39786</v>
      </c>
      <c r="I18" s="17">
        <v>0.71796296296296302</v>
      </c>
      <c r="J18">
        <v>27</v>
      </c>
      <c r="M18" s="11" t="s">
        <v>12</v>
      </c>
      <c r="N18" s="13"/>
      <c r="O18" s="13"/>
      <c r="P18" s="12"/>
      <c r="R18" s="46">
        <v>39785</v>
      </c>
      <c r="S18" s="47">
        <v>0.73237268518518517</v>
      </c>
      <c r="T18" t="s">
        <v>73</v>
      </c>
      <c r="V18" s="46">
        <v>39795</v>
      </c>
      <c r="W18" s="47">
        <v>0.40263888888888894</v>
      </c>
      <c r="Y18" s="46">
        <v>39787</v>
      </c>
      <c r="Z18" s="47">
        <v>0.36459490740740735</v>
      </c>
    </row>
    <row r="19" spans="2:26">
      <c r="B19" s="16">
        <v>39798</v>
      </c>
      <c r="C19" s="17">
        <v>0.38846064814814812</v>
      </c>
      <c r="D19">
        <v>32</v>
      </c>
      <c r="E19" t="s">
        <v>16</v>
      </c>
      <c r="H19" s="16">
        <v>39786</v>
      </c>
      <c r="I19" s="17">
        <v>0.79571759259259256</v>
      </c>
      <c r="J19">
        <v>21</v>
      </c>
      <c r="M19" s="11" t="s">
        <v>12</v>
      </c>
      <c r="N19" s="13"/>
      <c r="O19" s="13"/>
      <c r="P19" s="12"/>
      <c r="R19" s="46">
        <v>39785</v>
      </c>
      <c r="S19" s="47">
        <v>0.73326388888888883</v>
      </c>
      <c r="T19" t="s">
        <v>73</v>
      </c>
      <c r="V19" s="46">
        <v>39795</v>
      </c>
      <c r="W19" s="47">
        <v>0.68108796296296292</v>
      </c>
      <c r="Y19" s="46">
        <v>39787</v>
      </c>
      <c r="Z19" s="47">
        <v>0.36591435185185189</v>
      </c>
    </row>
    <row r="20" spans="2:26">
      <c r="B20" s="16">
        <v>39799</v>
      </c>
      <c r="C20" s="17">
        <v>0.51741898148148147</v>
      </c>
      <c r="D20">
        <v>23</v>
      </c>
      <c r="E20" t="s">
        <v>16</v>
      </c>
      <c r="H20" s="16">
        <v>39786</v>
      </c>
      <c r="I20" s="17">
        <v>0.83643518518518523</v>
      </c>
      <c r="J20">
        <v>19</v>
      </c>
      <c r="M20" s="11"/>
      <c r="N20" s="13"/>
      <c r="O20" s="13" t="s">
        <v>12</v>
      </c>
      <c r="P20" s="12"/>
      <c r="R20" s="46">
        <v>39785</v>
      </c>
      <c r="S20" s="47">
        <v>0.73540509259259268</v>
      </c>
      <c r="T20" t="s">
        <v>73</v>
      </c>
      <c r="V20" s="46">
        <v>39795</v>
      </c>
      <c r="W20" s="47">
        <v>0.68328703703703697</v>
      </c>
      <c r="Y20" s="46">
        <v>39787</v>
      </c>
      <c r="Z20" s="47">
        <v>0.36707175925925922</v>
      </c>
    </row>
    <row r="21" spans="2:26">
      <c r="B21" s="16">
        <v>39799</v>
      </c>
      <c r="C21" s="17">
        <v>0.64548611111111109</v>
      </c>
      <c r="D21">
        <v>30</v>
      </c>
      <c r="E21" t="s">
        <v>16</v>
      </c>
      <c r="H21" s="16">
        <v>39786</v>
      </c>
      <c r="I21" s="17">
        <v>0.8375462962962964</v>
      </c>
      <c r="J21">
        <v>11</v>
      </c>
      <c r="M21" s="11"/>
      <c r="N21" s="13"/>
      <c r="O21" s="13" t="s">
        <v>12</v>
      </c>
      <c r="P21" s="12"/>
      <c r="R21" s="46">
        <v>39785</v>
      </c>
      <c r="S21" s="47">
        <v>0.73584490740740749</v>
      </c>
      <c r="T21" t="s">
        <v>73</v>
      </c>
      <c r="V21" s="46">
        <v>39796</v>
      </c>
      <c r="W21" s="47">
        <v>0.3681828703703704</v>
      </c>
      <c r="Y21" s="46">
        <v>39787</v>
      </c>
      <c r="Z21" s="47">
        <v>0.57452546296296292</v>
      </c>
    </row>
    <row r="22" spans="2:26">
      <c r="B22" s="16">
        <v>39800</v>
      </c>
      <c r="C22" s="17">
        <v>0.90956018518518522</v>
      </c>
      <c r="D22">
        <v>3228</v>
      </c>
      <c r="E22" t="s">
        <v>15</v>
      </c>
      <c r="H22" s="16">
        <v>39786</v>
      </c>
      <c r="I22" s="17">
        <v>0.83833333333333337</v>
      </c>
      <c r="J22">
        <v>6</v>
      </c>
      <c r="M22" s="11"/>
      <c r="N22" s="13"/>
      <c r="O22" s="13" t="s">
        <v>12</v>
      </c>
      <c r="P22" s="12"/>
      <c r="R22" s="46">
        <v>39785</v>
      </c>
      <c r="S22" s="47">
        <v>0.7368865740740741</v>
      </c>
      <c r="T22" t="s">
        <v>67</v>
      </c>
      <c r="V22" s="46">
        <v>39796</v>
      </c>
      <c r="W22" s="47">
        <v>0.41717592592592595</v>
      </c>
      <c r="Y22" s="46">
        <v>39787</v>
      </c>
      <c r="Z22" s="47">
        <v>0.75693287037037038</v>
      </c>
    </row>
    <row r="23" spans="2:26">
      <c r="B23" s="16">
        <v>39801</v>
      </c>
      <c r="C23" s="17">
        <v>0.92149305555555561</v>
      </c>
      <c r="D23">
        <v>14</v>
      </c>
      <c r="E23" t="s">
        <v>15</v>
      </c>
      <c r="H23" s="16">
        <v>39786</v>
      </c>
      <c r="I23" s="17">
        <v>0.83994212962962955</v>
      </c>
      <c r="J23">
        <v>5</v>
      </c>
      <c r="M23" s="11"/>
      <c r="N23" s="13"/>
      <c r="O23" s="14" t="s">
        <v>12</v>
      </c>
      <c r="P23" s="12"/>
      <c r="R23" s="46">
        <v>39785</v>
      </c>
      <c r="S23" s="47">
        <v>0.7375694444444445</v>
      </c>
      <c r="T23" t="s">
        <v>73</v>
      </c>
      <c r="V23" s="46">
        <v>39796</v>
      </c>
      <c r="W23" s="47">
        <v>0.89468749999999997</v>
      </c>
      <c r="Y23" s="46">
        <v>39787</v>
      </c>
      <c r="Z23" s="47">
        <v>0.78872685185185187</v>
      </c>
    </row>
    <row r="24" spans="2:26">
      <c r="B24" s="46">
        <v>39805</v>
      </c>
      <c r="C24" s="47">
        <v>0.63505787037037031</v>
      </c>
      <c r="D24">
        <v>8</v>
      </c>
      <c r="E24" t="s">
        <v>16</v>
      </c>
      <c r="H24" s="16">
        <v>39787</v>
      </c>
      <c r="I24" s="17">
        <v>0.30311342592592594</v>
      </c>
      <c r="J24">
        <v>26</v>
      </c>
      <c r="M24" s="11"/>
      <c r="N24" s="13"/>
      <c r="O24" s="14" t="s">
        <v>12</v>
      </c>
      <c r="P24" s="12"/>
      <c r="R24" s="46">
        <v>39785</v>
      </c>
      <c r="S24" s="47">
        <v>0.73805555555555558</v>
      </c>
      <c r="T24" t="s">
        <v>73</v>
      </c>
      <c r="V24" s="46">
        <v>39796</v>
      </c>
      <c r="W24" s="47">
        <v>0.89487268518518526</v>
      </c>
      <c r="Y24" s="46">
        <v>39787</v>
      </c>
      <c r="Z24" s="47">
        <v>0.83164351851851848</v>
      </c>
    </row>
    <row r="25" spans="2:26">
      <c r="B25" s="46">
        <v>39806</v>
      </c>
      <c r="C25" s="47">
        <v>0.72755787037037034</v>
      </c>
      <c r="D25">
        <v>61</v>
      </c>
      <c r="E25" t="s">
        <v>15</v>
      </c>
      <c r="H25" s="16">
        <v>39787</v>
      </c>
      <c r="I25" s="17">
        <v>0.52997685185185184</v>
      </c>
      <c r="J25">
        <v>523</v>
      </c>
      <c r="M25" s="11"/>
      <c r="N25" s="13" t="s">
        <v>12</v>
      </c>
      <c r="O25" s="13"/>
      <c r="P25" s="12"/>
      <c r="R25" s="46">
        <v>39785</v>
      </c>
      <c r="S25" s="47">
        <v>0.73828703703703702</v>
      </c>
      <c r="T25" t="s">
        <v>73</v>
      </c>
      <c r="V25" s="46">
        <v>39798</v>
      </c>
      <c r="W25" s="47">
        <v>0.3911574074074074</v>
      </c>
      <c r="Y25" s="46">
        <v>39787</v>
      </c>
      <c r="Z25" s="47">
        <v>0.83916666666666673</v>
      </c>
    </row>
    <row r="26" spans="2:26">
      <c r="B26" s="46">
        <v>39807</v>
      </c>
      <c r="C26" s="47">
        <v>0.42494212962962963</v>
      </c>
      <c r="D26">
        <v>29</v>
      </c>
      <c r="E26" t="s">
        <v>15</v>
      </c>
      <c r="H26" s="16">
        <v>39787</v>
      </c>
      <c r="I26" s="17">
        <v>0.75509259259259265</v>
      </c>
      <c r="J26">
        <v>110</v>
      </c>
      <c r="M26" s="11"/>
      <c r="N26" s="13" t="s">
        <v>12</v>
      </c>
      <c r="O26" s="13"/>
      <c r="P26" s="12"/>
      <c r="R26" s="46">
        <v>39785</v>
      </c>
      <c r="S26" s="47">
        <v>0.73851851851851846</v>
      </c>
      <c r="T26" t="s">
        <v>73</v>
      </c>
      <c r="V26" s="46">
        <v>39798</v>
      </c>
      <c r="W26" s="47">
        <v>0.44803240740740741</v>
      </c>
      <c r="Y26" s="46">
        <v>39787</v>
      </c>
      <c r="Z26" s="47">
        <v>0.8396527777777778</v>
      </c>
    </row>
    <row r="27" spans="2:26">
      <c r="B27" s="46">
        <v>39807</v>
      </c>
      <c r="C27" s="47">
        <v>0.54148148148148145</v>
      </c>
      <c r="D27">
        <v>50</v>
      </c>
      <c r="E27" t="s">
        <v>15</v>
      </c>
      <c r="H27" s="16">
        <v>39787</v>
      </c>
      <c r="I27" s="17">
        <v>0.7618287037037037</v>
      </c>
      <c r="J27">
        <v>25</v>
      </c>
      <c r="M27" s="11"/>
      <c r="N27" s="13" t="s">
        <v>12</v>
      </c>
      <c r="O27" s="13"/>
      <c r="P27" s="12"/>
      <c r="R27" s="46">
        <v>39785</v>
      </c>
      <c r="S27" s="47">
        <v>0.73905092592592592</v>
      </c>
      <c r="T27" t="s">
        <v>73</v>
      </c>
      <c r="V27" s="46">
        <v>39798</v>
      </c>
      <c r="W27" s="47">
        <v>0.8990393518518518</v>
      </c>
      <c r="Y27" s="46">
        <v>39787</v>
      </c>
      <c r="Z27" s="47">
        <v>0.92762731481481486</v>
      </c>
    </row>
    <row r="28" spans="2:26">
      <c r="B28" s="46">
        <v>39807</v>
      </c>
      <c r="C28" s="47">
        <v>0.6961342592592592</v>
      </c>
      <c r="D28">
        <v>4</v>
      </c>
      <c r="E28" t="s">
        <v>16</v>
      </c>
      <c r="H28" s="16">
        <v>39787</v>
      </c>
      <c r="I28" s="17">
        <v>0.76306712962962964</v>
      </c>
      <c r="J28">
        <v>30</v>
      </c>
      <c r="M28" s="11"/>
      <c r="N28" s="14" t="s">
        <v>12</v>
      </c>
      <c r="O28" s="13"/>
      <c r="P28" s="12"/>
      <c r="R28" s="46">
        <v>39785</v>
      </c>
      <c r="S28" s="47">
        <v>0.73956018518518529</v>
      </c>
      <c r="T28" t="s">
        <v>73</v>
      </c>
      <c r="V28" s="46">
        <v>39798</v>
      </c>
      <c r="W28" s="47">
        <v>0.90226851851851853</v>
      </c>
      <c r="Y28" s="46">
        <v>39789</v>
      </c>
      <c r="Z28" s="47">
        <v>0.94174768518518526</v>
      </c>
    </row>
    <row r="29" spans="2:26">
      <c r="B29" s="46">
        <v>39808</v>
      </c>
      <c r="C29" s="47">
        <v>0.56900462962962961</v>
      </c>
      <c r="D29">
        <v>75</v>
      </c>
      <c r="E29" t="s">
        <v>15</v>
      </c>
      <c r="H29" s="16">
        <v>39787</v>
      </c>
      <c r="I29" s="17">
        <v>0.92646990740740742</v>
      </c>
      <c r="J29">
        <v>69</v>
      </c>
      <c r="M29" s="11"/>
      <c r="N29" s="14" t="s">
        <v>12</v>
      </c>
      <c r="O29" s="13"/>
      <c r="P29" s="12"/>
      <c r="R29" s="46">
        <v>39785</v>
      </c>
      <c r="S29" s="47">
        <v>0.73979166666666663</v>
      </c>
      <c r="T29" t="s">
        <v>73</v>
      </c>
      <c r="V29" s="46">
        <v>39798</v>
      </c>
      <c r="W29" s="47">
        <v>0.90258101851851846</v>
      </c>
      <c r="Y29" s="46">
        <v>39789</v>
      </c>
      <c r="Z29" s="47">
        <v>0.9444907407407408</v>
      </c>
    </row>
    <row r="30" spans="2:26">
      <c r="B30" s="46">
        <v>39808</v>
      </c>
      <c r="C30" s="47">
        <v>0.58207175925925925</v>
      </c>
      <c r="D30">
        <v>32</v>
      </c>
      <c r="E30" t="s">
        <v>16</v>
      </c>
      <c r="H30" s="16">
        <v>39788</v>
      </c>
      <c r="I30" s="17">
        <v>0.35137731481481477</v>
      </c>
      <c r="J30">
        <v>77</v>
      </c>
      <c r="M30" s="11"/>
      <c r="N30" s="13"/>
      <c r="O30" s="13" t="s">
        <v>12</v>
      </c>
      <c r="P30" s="12"/>
      <c r="R30" s="46">
        <v>39785</v>
      </c>
      <c r="S30" s="47">
        <v>0.74156250000000001</v>
      </c>
      <c r="T30" t="s">
        <v>73</v>
      </c>
      <c r="V30" s="46">
        <v>39799</v>
      </c>
      <c r="W30" s="47">
        <v>0.70545138888888881</v>
      </c>
      <c r="Y30" s="46">
        <v>39790</v>
      </c>
      <c r="Z30" s="47">
        <v>0.29679398148148145</v>
      </c>
    </row>
    <row r="31" spans="2:26">
      <c r="B31" s="46">
        <v>39808</v>
      </c>
      <c r="C31" s="47">
        <v>0.58271990740740742</v>
      </c>
      <c r="D31">
        <v>32</v>
      </c>
      <c r="E31" t="s">
        <v>16</v>
      </c>
      <c r="H31" s="16">
        <v>39788</v>
      </c>
      <c r="I31" s="17">
        <v>0.59137731481481481</v>
      </c>
      <c r="J31">
        <v>126</v>
      </c>
      <c r="M31" s="11"/>
      <c r="N31" s="14" t="s">
        <v>12</v>
      </c>
      <c r="O31" s="13"/>
      <c r="P31" s="12"/>
      <c r="R31" s="46">
        <v>39786</v>
      </c>
      <c r="S31" s="47">
        <v>0.57562499999999994</v>
      </c>
      <c r="T31" t="s">
        <v>71</v>
      </c>
      <c r="V31" s="46">
        <v>39799</v>
      </c>
      <c r="W31" s="47">
        <v>0.44594907407407408</v>
      </c>
      <c r="Y31" s="46">
        <v>39790</v>
      </c>
      <c r="Z31" s="47">
        <v>0.30131944444444442</v>
      </c>
    </row>
    <row r="32" spans="2:26">
      <c r="B32" s="46">
        <v>39808</v>
      </c>
      <c r="C32" s="47">
        <v>0.58335648148148145</v>
      </c>
      <c r="D32">
        <v>308</v>
      </c>
      <c r="E32" t="s">
        <v>15</v>
      </c>
      <c r="H32" s="16">
        <v>39789</v>
      </c>
      <c r="I32" s="17">
        <v>0.55076388888888894</v>
      </c>
      <c r="J32">
        <v>226</v>
      </c>
      <c r="M32" s="11"/>
      <c r="N32" s="13"/>
      <c r="O32" s="13" t="s">
        <v>12</v>
      </c>
      <c r="P32" s="12"/>
      <c r="R32" s="46">
        <v>39786</v>
      </c>
      <c r="S32" s="47">
        <v>0.57641203703703703</v>
      </c>
      <c r="T32" t="s">
        <v>73</v>
      </c>
      <c r="V32" s="46">
        <v>39800</v>
      </c>
      <c r="W32" s="47">
        <v>0.45874999999999999</v>
      </c>
      <c r="Y32" s="46">
        <v>39790</v>
      </c>
      <c r="Z32" s="47">
        <v>0.30442129629629627</v>
      </c>
    </row>
    <row r="33" spans="2:26">
      <c r="B33" s="46">
        <v>39808</v>
      </c>
      <c r="C33" s="47">
        <v>0.87922453703703696</v>
      </c>
      <c r="D33" t="s">
        <v>14</v>
      </c>
      <c r="E33" t="s">
        <v>14</v>
      </c>
      <c r="H33" s="16">
        <v>39790</v>
      </c>
      <c r="I33" s="17">
        <v>0.8566435185185185</v>
      </c>
      <c r="J33">
        <v>54</v>
      </c>
      <c r="M33" s="11"/>
      <c r="N33" s="14" t="s">
        <v>12</v>
      </c>
      <c r="O33" s="13"/>
      <c r="P33" s="12"/>
      <c r="R33" s="46">
        <v>39786</v>
      </c>
      <c r="S33" s="47">
        <v>0.57885416666666667</v>
      </c>
      <c r="T33" t="s">
        <v>73</v>
      </c>
      <c r="V33" s="46">
        <v>39800</v>
      </c>
      <c r="W33" s="47">
        <v>0.59244212962962961</v>
      </c>
      <c r="Y33" s="46">
        <v>39792</v>
      </c>
      <c r="Z33" s="47">
        <v>8.3460648148148145E-2</v>
      </c>
    </row>
    <row r="34" spans="2:26">
      <c r="B34" s="46">
        <v>39809</v>
      </c>
      <c r="C34" s="47">
        <v>0.71968750000000004</v>
      </c>
      <c r="D34">
        <v>23</v>
      </c>
      <c r="E34" t="s">
        <v>15</v>
      </c>
      <c r="H34" s="16">
        <v>39791</v>
      </c>
      <c r="I34" s="17">
        <v>0.9000231481481481</v>
      </c>
      <c r="J34">
        <v>11</v>
      </c>
      <c r="K34" t="s">
        <v>16</v>
      </c>
      <c r="M34" s="11"/>
      <c r="N34" s="14" t="s">
        <v>12</v>
      </c>
      <c r="O34" s="13"/>
      <c r="P34" s="12"/>
      <c r="R34" s="46">
        <v>39786</v>
      </c>
      <c r="S34" s="47">
        <v>0.5803935185185185</v>
      </c>
      <c r="T34" t="s">
        <v>73</v>
      </c>
      <c r="V34" s="46">
        <v>39800</v>
      </c>
      <c r="W34" s="47">
        <v>0.64349537037037041</v>
      </c>
      <c r="Y34" s="46">
        <v>39792</v>
      </c>
      <c r="Z34" s="47">
        <v>8.7152777777777787E-2</v>
      </c>
    </row>
    <row r="35" spans="2:26">
      <c r="B35" s="46">
        <v>39810</v>
      </c>
      <c r="C35" s="47">
        <v>0.44751157407407405</v>
      </c>
      <c r="D35">
        <v>31</v>
      </c>
      <c r="E35" t="s">
        <v>16</v>
      </c>
      <c r="H35" s="16">
        <v>39791</v>
      </c>
      <c r="I35" s="17">
        <v>0.90071759259259254</v>
      </c>
      <c r="J35">
        <v>100</v>
      </c>
      <c r="K35" t="s">
        <v>15</v>
      </c>
      <c r="M35" s="11"/>
      <c r="N35" s="13"/>
      <c r="O35" s="13" t="s">
        <v>12</v>
      </c>
      <c r="P35" s="12"/>
      <c r="R35" s="46">
        <v>39786</v>
      </c>
      <c r="S35" s="47">
        <v>0.58210648148148147</v>
      </c>
      <c r="T35" t="s">
        <v>73</v>
      </c>
      <c r="V35" s="46">
        <v>39800</v>
      </c>
      <c r="W35" s="47">
        <v>0.87621527777777775</v>
      </c>
      <c r="Y35" s="46">
        <v>39793</v>
      </c>
      <c r="Z35" s="47">
        <v>0.73549768518518521</v>
      </c>
    </row>
    <row r="36" spans="2:26">
      <c r="B36" s="46">
        <v>39810</v>
      </c>
      <c r="C36" s="47">
        <v>0.70584490740740735</v>
      </c>
      <c r="D36">
        <v>39</v>
      </c>
      <c r="E36" t="s">
        <v>15</v>
      </c>
      <c r="H36" s="16">
        <v>39793</v>
      </c>
      <c r="I36" s="17">
        <v>0.36180555555555555</v>
      </c>
      <c r="J36">
        <v>64</v>
      </c>
      <c r="K36" t="s">
        <v>16</v>
      </c>
      <c r="M36" s="11"/>
      <c r="N36" s="14" t="s">
        <v>12</v>
      </c>
      <c r="O36" s="13"/>
      <c r="P36" s="12"/>
      <c r="R36" s="46">
        <v>39786</v>
      </c>
      <c r="S36" s="47">
        <v>0.60093750000000001</v>
      </c>
      <c r="T36" t="s">
        <v>73</v>
      </c>
      <c r="V36" s="46">
        <v>39800</v>
      </c>
      <c r="W36" s="47">
        <v>0.87843749999999998</v>
      </c>
      <c r="Y36" s="46">
        <v>39794</v>
      </c>
      <c r="Z36" s="47">
        <v>0.36421296296296296</v>
      </c>
    </row>
    <row r="37" spans="2:26">
      <c r="B37" s="46">
        <v>39811</v>
      </c>
      <c r="C37" s="47">
        <v>0.89929398148148154</v>
      </c>
      <c r="D37">
        <v>66</v>
      </c>
      <c r="E37" t="s">
        <v>16</v>
      </c>
      <c r="H37" s="16">
        <v>39793</v>
      </c>
      <c r="I37" s="17">
        <v>0.3696875</v>
      </c>
      <c r="J37">
        <v>36</v>
      </c>
      <c r="K37" t="s">
        <v>15</v>
      </c>
      <c r="M37" s="11" t="s">
        <v>12</v>
      </c>
      <c r="N37" s="13"/>
      <c r="O37" s="13"/>
      <c r="P37" s="12"/>
      <c r="R37" s="46">
        <v>39786</v>
      </c>
      <c r="S37" s="47">
        <v>0.60299768518518515</v>
      </c>
      <c r="T37" t="s">
        <v>71</v>
      </c>
      <c r="V37" s="46">
        <v>39800</v>
      </c>
      <c r="W37" s="47">
        <v>0.89467592592592593</v>
      </c>
      <c r="Y37" s="46">
        <v>39794</v>
      </c>
      <c r="Z37" s="47">
        <v>0.36774305555555559</v>
      </c>
    </row>
    <row r="38" spans="2:26">
      <c r="B38" s="46">
        <v>39812</v>
      </c>
      <c r="C38" s="47">
        <v>0.37773148148148145</v>
      </c>
      <c r="D38">
        <v>32</v>
      </c>
      <c r="E38" t="s">
        <v>16</v>
      </c>
      <c r="H38" s="16">
        <v>39793</v>
      </c>
      <c r="I38" s="17">
        <v>0.37144675925925924</v>
      </c>
      <c r="J38">
        <v>26</v>
      </c>
      <c r="K38" t="s">
        <v>16</v>
      </c>
      <c r="M38" s="11"/>
      <c r="N38" s="14" t="s">
        <v>12</v>
      </c>
      <c r="O38" s="13"/>
      <c r="P38" s="12"/>
      <c r="R38" s="46">
        <v>39786</v>
      </c>
      <c r="S38" s="47">
        <v>0.71489583333333329</v>
      </c>
      <c r="T38" t="s">
        <v>73</v>
      </c>
      <c r="V38" s="46">
        <v>39800</v>
      </c>
      <c r="W38" s="47">
        <v>0.89854166666666668</v>
      </c>
      <c r="Y38" s="46">
        <v>39794</v>
      </c>
      <c r="Z38" s="47">
        <v>0.38814814814814813</v>
      </c>
    </row>
    <row r="39" spans="2:26">
      <c r="B39" s="46">
        <v>39812</v>
      </c>
      <c r="C39" s="47">
        <v>0.38366898148148149</v>
      </c>
      <c r="D39">
        <v>31</v>
      </c>
      <c r="E39" t="s">
        <v>16</v>
      </c>
      <c r="H39" s="16">
        <v>39793</v>
      </c>
      <c r="I39" s="17">
        <v>0.37206018518518519</v>
      </c>
      <c r="J39">
        <v>62</v>
      </c>
      <c r="K39" t="s">
        <v>15</v>
      </c>
      <c r="M39" s="11"/>
      <c r="N39" s="14" t="s">
        <v>12</v>
      </c>
      <c r="O39" s="13"/>
      <c r="P39" s="12"/>
      <c r="R39" s="46">
        <v>39786</v>
      </c>
      <c r="S39" s="47">
        <v>0.71682870370370377</v>
      </c>
      <c r="T39" t="s">
        <v>73</v>
      </c>
      <c r="V39" s="46">
        <v>39801</v>
      </c>
      <c r="W39" s="47">
        <v>0.47689814814814818</v>
      </c>
      <c r="Y39" s="46">
        <v>39794</v>
      </c>
      <c r="Z39" s="47">
        <v>0.39857638888888891</v>
      </c>
    </row>
    <row r="40" spans="2:26">
      <c r="B40" s="46">
        <v>39812</v>
      </c>
      <c r="C40" s="47">
        <v>0.73896990740740742</v>
      </c>
      <c r="D40">
        <v>44</v>
      </c>
      <c r="E40" t="s">
        <v>15</v>
      </c>
      <c r="H40" s="16">
        <v>39793</v>
      </c>
      <c r="I40" s="17">
        <v>0.37517361111111108</v>
      </c>
      <c r="J40">
        <v>57</v>
      </c>
      <c r="K40" t="s">
        <v>16</v>
      </c>
      <c r="M40" s="11"/>
      <c r="N40" s="14" t="s">
        <v>12</v>
      </c>
      <c r="O40" s="13"/>
      <c r="P40" s="12"/>
      <c r="R40" s="46">
        <v>39786</v>
      </c>
      <c r="S40" s="47">
        <v>0.59030092592592587</v>
      </c>
      <c r="T40" t="s">
        <v>73</v>
      </c>
      <c r="V40" s="46">
        <v>39801</v>
      </c>
      <c r="W40" s="47">
        <v>0.55052083333333335</v>
      </c>
      <c r="Y40" s="46">
        <v>39794</v>
      </c>
      <c r="Z40" s="47">
        <v>0.39979166666666671</v>
      </c>
    </row>
    <row r="41" spans="2:26">
      <c r="B41" s="46">
        <v>39812</v>
      </c>
      <c r="C41" s="47">
        <v>0.74468749999999995</v>
      </c>
      <c r="D41">
        <v>31</v>
      </c>
      <c r="E41" t="s">
        <v>16</v>
      </c>
      <c r="H41" s="16">
        <v>39793</v>
      </c>
      <c r="I41" s="17">
        <v>0.38002314814814814</v>
      </c>
      <c r="J41">
        <v>69</v>
      </c>
      <c r="K41" t="s">
        <v>16</v>
      </c>
      <c r="M41" s="11"/>
      <c r="N41" s="14" t="s">
        <v>12</v>
      </c>
      <c r="O41" s="13"/>
      <c r="P41" s="12"/>
      <c r="R41" s="46">
        <v>39786</v>
      </c>
      <c r="S41" s="47">
        <v>0.59278935185185189</v>
      </c>
      <c r="T41" t="s">
        <v>71</v>
      </c>
      <c r="V41" s="46">
        <v>39801</v>
      </c>
      <c r="W41" s="47">
        <v>0.55760416666666668</v>
      </c>
      <c r="Y41" s="46">
        <v>39794</v>
      </c>
      <c r="Z41" s="47">
        <v>0.88288194444444434</v>
      </c>
    </row>
    <row r="42" spans="2:26">
      <c r="B42" s="46">
        <v>39812</v>
      </c>
      <c r="C42" s="47">
        <v>0.75944444444444448</v>
      </c>
      <c r="D42">
        <v>32</v>
      </c>
      <c r="E42" t="s">
        <v>16</v>
      </c>
      <c r="H42" s="16">
        <v>39793</v>
      </c>
      <c r="I42" s="17">
        <v>0.42570601851851847</v>
      </c>
      <c r="J42">
        <v>46</v>
      </c>
      <c r="K42" t="s">
        <v>15</v>
      </c>
      <c r="M42" s="11" t="s">
        <v>12</v>
      </c>
      <c r="N42" s="13"/>
      <c r="O42" s="13"/>
      <c r="P42" s="12"/>
      <c r="R42" s="46">
        <v>39786</v>
      </c>
      <c r="S42" s="47">
        <v>0.5954976851851852</v>
      </c>
      <c r="T42" t="s">
        <v>67</v>
      </c>
      <c r="V42" s="46">
        <v>39801</v>
      </c>
      <c r="W42" s="47">
        <v>0.55942129629629633</v>
      </c>
      <c r="Y42" s="46">
        <v>39794</v>
      </c>
      <c r="Z42" s="47">
        <v>0.96148148148148149</v>
      </c>
    </row>
    <row r="43" spans="2:26">
      <c r="B43" s="46">
        <v>39812</v>
      </c>
      <c r="C43" s="47">
        <v>0.76013888888888881</v>
      </c>
      <c r="D43">
        <v>634</v>
      </c>
      <c r="E43" t="s">
        <v>15</v>
      </c>
      <c r="H43" s="16">
        <v>39793</v>
      </c>
      <c r="I43" s="17">
        <v>0.4265856481481482</v>
      </c>
      <c r="J43">
        <v>16</v>
      </c>
      <c r="K43" t="s">
        <v>15</v>
      </c>
      <c r="M43" s="11"/>
      <c r="N43" s="14" t="s">
        <v>12</v>
      </c>
      <c r="O43" s="13"/>
      <c r="P43" s="12"/>
      <c r="R43" s="46">
        <v>39786</v>
      </c>
      <c r="S43" s="47">
        <v>0.59581018518518525</v>
      </c>
      <c r="T43" t="s">
        <v>68</v>
      </c>
      <c r="V43" s="46">
        <v>39801</v>
      </c>
      <c r="W43" s="47">
        <v>0.56105324074074081</v>
      </c>
      <c r="Y43" s="46">
        <v>39795</v>
      </c>
      <c r="Z43" s="47">
        <v>0.93620370370370365</v>
      </c>
    </row>
    <row r="44" spans="2:26">
      <c r="B44" s="16">
        <v>39813</v>
      </c>
      <c r="C44" s="17">
        <v>0.73171296296296295</v>
      </c>
      <c r="D44" t="s">
        <v>14</v>
      </c>
      <c r="E44" t="s">
        <v>14</v>
      </c>
      <c r="H44" s="16">
        <v>39793</v>
      </c>
      <c r="I44" s="17">
        <v>0.89854166666666668</v>
      </c>
      <c r="J44">
        <v>59</v>
      </c>
      <c r="K44" t="s">
        <v>16</v>
      </c>
      <c r="M44" s="11"/>
      <c r="N44" s="13"/>
      <c r="O44" s="13" t="s">
        <v>12</v>
      </c>
      <c r="P44" s="12"/>
      <c r="R44" s="46">
        <v>39786</v>
      </c>
      <c r="S44" s="47">
        <v>0.5958796296296297</v>
      </c>
      <c r="T44" t="s">
        <v>65</v>
      </c>
      <c r="V44" s="46">
        <v>39801</v>
      </c>
      <c r="W44" s="47">
        <v>0.6541203703703703</v>
      </c>
      <c r="Y44" s="46">
        <v>39795</v>
      </c>
      <c r="Z44" s="47">
        <v>0.94101851851851848</v>
      </c>
    </row>
    <row r="45" spans="2:26">
      <c r="B45" s="46">
        <v>39813</v>
      </c>
      <c r="C45" s="47">
        <v>0.55619212962962961</v>
      </c>
      <c r="D45">
        <v>240</v>
      </c>
      <c r="E45" t="s">
        <v>15</v>
      </c>
      <c r="H45" s="16">
        <v>39793</v>
      </c>
      <c r="I45" s="17">
        <v>0.90003472222222225</v>
      </c>
      <c r="J45">
        <v>133</v>
      </c>
      <c r="K45" t="s">
        <v>15</v>
      </c>
      <c r="M45" s="11"/>
      <c r="N45" s="13"/>
      <c r="O45" s="13" t="s">
        <v>12</v>
      </c>
      <c r="P45" s="12"/>
      <c r="R45" s="46">
        <v>39786</v>
      </c>
      <c r="S45" s="47">
        <v>0.59662037037037041</v>
      </c>
      <c r="T45" t="s">
        <v>73</v>
      </c>
      <c r="V45" s="46">
        <v>39805</v>
      </c>
      <c r="W45" s="47">
        <v>0.69047453703703709</v>
      </c>
      <c r="Y45" s="46">
        <v>39795</v>
      </c>
      <c r="Z45" s="47">
        <v>0.94298611111111119</v>
      </c>
    </row>
    <row r="46" spans="2:26">
      <c r="B46" s="46">
        <v>39813</v>
      </c>
      <c r="C46" s="47">
        <v>0.81851851851851853</v>
      </c>
      <c r="D46">
        <v>98</v>
      </c>
      <c r="E46" t="s">
        <v>15</v>
      </c>
      <c r="H46" s="16">
        <v>39794</v>
      </c>
      <c r="I46" s="17">
        <v>0.39427083333333335</v>
      </c>
      <c r="J46">
        <v>13</v>
      </c>
      <c r="K46" t="s">
        <v>16</v>
      </c>
      <c r="M46" s="11"/>
      <c r="N46" s="13"/>
      <c r="O46" s="13" t="s">
        <v>12</v>
      </c>
      <c r="P46" s="12"/>
      <c r="R46" s="46">
        <v>39786</v>
      </c>
      <c r="S46" s="47">
        <v>0.83278935185185177</v>
      </c>
      <c r="T46" t="s">
        <v>73</v>
      </c>
      <c r="V46" s="46">
        <v>39805</v>
      </c>
      <c r="W46" s="47">
        <v>0.84646990740740735</v>
      </c>
      <c r="Y46" s="46">
        <v>39796</v>
      </c>
      <c r="Z46" s="47">
        <v>0.88516203703703711</v>
      </c>
    </row>
    <row r="47" spans="2:26">
      <c r="B47" s="16">
        <v>39815</v>
      </c>
      <c r="C47" s="17">
        <v>0.51222222222222225</v>
      </c>
      <c r="D47">
        <v>264</v>
      </c>
      <c r="E47" t="s">
        <v>15</v>
      </c>
      <c r="H47" s="16">
        <v>39794</v>
      </c>
      <c r="I47" s="17">
        <v>0.41177083333333336</v>
      </c>
      <c r="J47">
        <v>747</v>
      </c>
      <c r="K47" t="s">
        <v>15</v>
      </c>
      <c r="M47" s="11"/>
      <c r="N47" s="13"/>
      <c r="O47" s="14" t="s">
        <v>12</v>
      </c>
      <c r="P47" s="12"/>
      <c r="R47" s="46">
        <v>39786</v>
      </c>
      <c r="S47" s="47">
        <v>0.83444444444444443</v>
      </c>
      <c r="T47" t="s">
        <v>73</v>
      </c>
      <c r="V47" s="46">
        <v>39805</v>
      </c>
      <c r="W47" s="47">
        <v>0.84687499999999993</v>
      </c>
      <c r="Y47" s="46">
        <v>39796</v>
      </c>
      <c r="Z47" s="47">
        <v>0.89629629629629637</v>
      </c>
    </row>
    <row r="48" spans="2:26">
      <c r="B48" s="16">
        <v>39815</v>
      </c>
      <c r="C48" s="17">
        <v>0.52659722222222227</v>
      </c>
      <c r="D48">
        <v>43</v>
      </c>
      <c r="E48" t="s">
        <v>15</v>
      </c>
      <c r="H48" s="16">
        <v>39794</v>
      </c>
      <c r="I48" s="17">
        <v>0.42560185185185184</v>
      </c>
      <c r="J48">
        <v>64</v>
      </c>
      <c r="K48" t="s">
        <v>16</v>
      </c>
      <c r="M48" s="11"/>
      <c r="N48" s="13" t="s">
        <v>12</v>
      </c>
      <c r="O48" s="13"/>
      <c r="P48" s="12"/>
      <c r="R48" s="46">
        <v>39786</v>
      </c>
      <c r="S48" s="47">
        <v>0.83531250000000001</v>
      </c>
      <c r="T48" t="s">
        <v>73</v>
      </c>
      <c r="V48" s="46">
        <v>39805</v>
      </c>
      <c r="W48" s="47">
        <v>0.8825925925925926</v>
      </c>
      <c r="Y48" s="46">
        <v>39797</v>
      </c>
      <c r="Z48" s="47">
        <v>0.35503472222222227</v>
      </c>
    </row>
    <row r="49" spans="2:26">
      <c r="B49" s="16">
        <v>39815</v>
      </c>
      <c r="C49" s="17">
        <v>0.75453703703703701</v>
      </c>
      <c r="D49" t="s">
        <v>14</v>
      </c>
      <c r="E49" t="s">
        <v>14</v>
      </c>
      <c r="H49" s="16">
        <v>39794</v>
      </c>
      <c r="I49" s="17">
        <v>0.7077430555555555</v>
      </c>
      <c r="J49">
        <v>63</v>
      </c>
      <c r="K49" t="s">
        <v>16</v>
      </c>
      <c r="M49" s="11"/>
      <c r="N49" s="13" t="s">
        <v>12</v>
      </c>
      <c r="O49" s="13"/>
      <c r="P49" s="12"/>
      <c r="R49" s="46">
        <v>39786</v>
      </c>
      <c r="S49" s="47">
        <v>0.83570601851851845</v>
      </c>
      <c r="T49" t="s">
        <v>73</v>
      </c>
      <c r="V49" s="46">
        <v>39805</v>
      </c>
      <c r="W49" s="47">
        <v>0.88288194444444434</v>
      </c>
      <c r="Y49" s="46">
        <v>39799</v>
      </c>
      <c r="Z49" s="47">
        <v>0.72532407407407407</v>
      </c>
    </row>
    <row r="50" spans="2:26">
      <c r="B50" s="46">
        <v>39815</v>
      </c>
      <c r="C50" s="47">
        <v>0.78582175925925923</v>
      </c>
      <c r="D50" t="s">
        <v>14</v>
      </c>
      <c r="E50" t="s">
        <v>14</v>
      </c>
      <c r="H50" s="16">
        <v>39794</v>
      </c>
      <c r="I50" s="17">
        <v>0.77746527777777785</v>
      </c>
      <c r="J50">
        <v>22</v>
      </c>
      <c r="K50" t="s">
        <v>15</v>
      </c>
      <c r="M50" s="11"/>
      <c r="N50" s="13" t="s">
        <v>12</v>
      </c>
      <c r="O50" s="13"/>
      <c r="P50" s="12"/>
      <c r="R50" s="46">
        <v>39786</v>
      </c>
      <c r="S50" s="47">
        <v>0.83719907407407401</v>
      </c>
      <c r="T50" t="s">
        <v>73</v>
      </c>
      <c r="V50" s="46">
        <v>39806</v>
      </c>
      <c r="W50" s="47">
        <v>6.1377314814814815E-2</v>
      </c>
      <c r="Y50" s="46">
        <v>39800</v>
      </c>
      <c r="Z50" s="47">
        <v>0.36054398148148148</v>
      </c>
    </row>
    <row r="51" spans="2:26">
      <c r="B51" s="46">
        <v>39816</v>
      </c>
      <c r="C51" s="47">
        <v>0.42958333333333337</v>
      </c>
      <c r="D51">
        <v>2</v>
      </c>
      <c r="E51" t="s">
        <v>16</v>
      </c>
      <c r="H51" s="16">
        <v>39794</v>
      </c>
      <c r="I51" s="17">
        <v>0.78210648148148154</v>
      </c>
      <c r="J51">
        <v>22</v>
      </c>
      <c r="K51" t="s">
        <v>15</v>
      </c>
      <c r="M51" s="11"/>
      <c r="N51" s="14" t="s">
        <v>12</v>
      </c>
      <c r="O51" s="13"/>
      <c r="P51" s="12"/>
      <c r="R51" s="46">
        <v>39786</v>
      </c>
      <c r="S51" s="47">
        <v>0.83803240740740748</v>
      </c>
      <c r="T51" t="s">
        <v>73</v>
      </c>
      <c r="V51" s="46">
        <v>39806</v>
      </c>
      <c r="W51" s="47">
        <v>6.1689814814814815E-2</v>
      </c>
      <c r="Y51" s="46">
        <v>39800</v>
      </c>
      <c r="Z51" s="47">
        <v>0.38603009259259258</v>
      </c>
    </row>
    <row r="52" spans="2:26">
      <c r="B52" s="46">
        <v>39816</v>
      </c>
      <c r="C52" s="47">
        <v>0.54371527777777773</v>
      </c>
      <c r="D52">
        <v>3</v>
      </c>
      <c r="E52" t="s">
        <v>16</v>
      </c>
      <c r="H52" s="16">
        <v>39794</v>
      </c>
      <c r="I52" s="17">
        <v>0.91864583333333327</v>
      </c>
      <c r="J52">
        <v>17</v>
      </c>
      <c r="K52" t="s">
        <v>16</v>
      </c>
      <c r="M52" s="11"/>
      <c r="N52" s="14" t="s">
        <v>12</v>
      </c>
      <c r="O52" s="13"/>
      <c r="P52" s="12"/>
      <c r="R52" s="46">
        <v>39786</v>
      </c>
      <c r="S52" s="47">
        <v>0.83864583333333342</v>
      </c>
      <c r="T52" t="s">
        <v>73</v>
      </c>
      <c r="V52" s="46">
        <v>39806</v>
      </c>
      <c r="W52" s="47">
        <v>0.72177083333333336</v>
      </c>
      <c r="Y52" s="46">
        <v>39800</v>
      </c>
      <c r="Z52" s="47">
        <v>0.90385416666666663</v>
      </c>
    </row>
    <row r="53" spans="2:26">
      <c r="B53" s="46">
        <v>39816</v>
      </c>
      <c r="C53" s="47">
        <v>0.7689583333333333</v>
      </c>
      <c r="D53" t="s">
        <v>14</v>
      </c>
      <c r="E53" t="s">
        <v>14</v>
      </c>
      <c r="H53" s="16">
        <v>39794</v>
      </c>
      <c r="I53" s="17">
        <v>0.93717592592592591</v>
      </c>
      <c r="J53">
        <v>1918</v>
      </c>
      <c r="K53" t="s">
        <v>15</v>
      </c>
      <c r="M53" s="11"/>
      <c r="N53" s="13"/>
      <c r="O53" s="13" t="s">
        <v>12</v>
      </c>
      <c r="P53" s="12"/>
      <c r="R53" s="46">
        <v>39786</v>
      </c>
      <c r="S53" s="47">
        <v>0.83944444444444455</v>
      </c>
      <c r="T53" t="s">
        <v>73</v>
      </c>
      <c r="V53" s="46">
        <v>39806</v>
      </c>
      <c r="W53" s="47">
        <v>0.77377314814814813</v>
      </c>
      <c r="Y53" s="46">
        <v>39805</v>
      </c>
      <c r="Z53" s="47">
        <v>0.66340277777777779</v>
      </c>
    </row>
    <row r="54" spans="2:26">
      <c r="B54" s="46">
        <v>39816</v>
      </c>
      <c r="C54" s="47">
        <v>0.83760416666666659</v>
      </c>
      <c r="D54">
        <v>31</v>
      </c>
      <c r="E54" t="s">
        <v>16</v>
      </c>
      <c r="H54" s="16">
        <v>39796</v>
      </c>
      <c r="I54" s="17">
        <v>0.41848379629629634</v>
      </c>
      <c r="J54">
        <v>102</v>
      </c>
      <c r="K54" t="s">
        <v>15</v>
      </c>
      <c r="M54" s="11"/>
      <c r="N54" s="13"/>
      <c r="O54" s="13"/>
      <c r="P54" s="12" t="s">
        <v>12</v>
      </c>
      <c r="R54" s="46">
        <v>39786</v>
      </c>
      <c r="S54" s="47">
        <v>0.84107638888888892</v>
      </c>
      <c r="T54" t="s">
        <v>73</v>
      </c>
      <c r="V54" s="46">
        <v>39807</v>
      </c>
      <c r="W54" s="47">
        <v>0.72584490740740737</v>
      </c>
      <c r="Y54" s="46">
        <v>39805</v>
      </c>
      <c r="Z54" s="47">
        <v>0.66819444444444442</v>
      </c>
    </row>
    <row r="55" spans="2:26">
      <c r="B55" s="46">
        <v>39817</v>
      </c>
      <c r="C55" s="47">
        <v>0.64234953703703701</v>
      </c>
      <c r="D55">
        <v>12</v>
      </c>
      <c r="E55" t="s">
        <v>15</v>
      </c>
      <c r="H55" s="16">
        <v>39796</v>
      </c>
      <c r="I55" s="17">
        <v>0.89587962962962964</v>
      </c>
      <c r="J55">
        <v>5</v>
      </c>
      <c r="K55" t="s">
        <v>16</v>
      </c>
      <c r="M55" s="11"/>
      <c r="N55" s="14" t="s">
        <v>12</v>
      </c>
      <c r="O55" s="13"/>
      <c r="P55" s="12"/>
      <c r="R55" s="46">
        <v>39786</v>
      </c>
      <c r="S55" s="47">
        <v>0.84239583333333334</v>
      </c>
      <c r="T55" t="s">
        <v>73</v>
      </c>
      <c r="V55" s="46">
        <v>39807</v>
      </c>
      <c r="W55" s="47">
        <v>0.73157407407407404</v>
      </c>
      <c r="Y55" s="46">
        <v>39805</v>
      </c>
      <c r="Z55" s="47">
        <v>0.8343287037037036</v>
      </c>
    </row>
    <row r="56" spans="2:26">
      <c r="B56" s="46">
        <v>39817</v>
      </c>
      <c r="C56" s="47">
        <v>0.75417824074074069</v>
      </c>
      <c r="D56">
        <v>31</v>
      </c>
      <c r="E56" t="s">
        <v>16</v>
      </c>
      <c r="H56" s="16">
        <v>39797</v>
      </c>
      <c r="I56" s="17">
        <v>0.80686342592592597</v>
      </c>
      <c r="J56">
        <v>455</v>
      </c>
      <c r="K56" t="s">
        <v>15</v>
      </c>
      <c r="M56" s="11"/>
      <c r="N56" s="13"/>
      <c r="O56" s="13" t="s">
        <v>12</v>
      </c>
      <c r="P56" s="12"/>
      <c r="R56" s="46">
        <v>39786</v>
      </c>
      <c r="S56" s="47">
        <v>0.84440972222222221</v>
      </c>
      <c r="T56" t="s">
        <v>73</v>
      </c>
      <c r="V56" s="46">
        <v>39808</v>
      </c>
      <c r="W56" s="47">
        <v>0.44815972222222222</v>
      </c>
      <c r="Y56" s="46">
        <v>39805</v>
      </c>
      <c r="Z56" s="47">
        <v>0.83864583333333342</v>
      </c>
    </row>
    <row r="57" spans="2:26">
      <c r="B57" s="46">
        <v>39818</v>
      </c>
      <c r="C57" s="47">
        <v>0.47111111111111109</v>
      </c>
      <c r="D57">
        <v>3</v>
      </c>
      <c r="E57" t="s">
        <v>16</v>
      </c>
      <c r="H57" s="16">
        <v>39798</v>
      </c>
      <c r="I57" s="17">
        <v>0.9132986111111111</v>
      </c>
      <c r="J57">
        <v>69</v>
      </c>
      <c r="K57" t="s">
        <v>16</v>
      </c>
      <c r="M57" s="11"/>
      <c r="N57" s="13"/>
      <c r="O57" s="13" t="s">
        <v>12</v>
      </c>
      <c r="P57" s="12"/>
      <c r="R57" s="46">
        <v>39786</v>
      </c>
      <c r="S57" s="47">
        <v>0.85947916666666668</v>
      </c>
      <c r="T57" t="s">
        <v>65</v>
      </c>
      <c r="V57" s="46">
        <v>39808</v>
      </c>
      <c r="W57" s="47">
        <v>0.45899305555555553</v>
      </c>
      <c r="Y57" s="46">
        <v>39805</v>
      </c>
      <c r="Z57" s="47">
        <v>0.84381944444444434</v>
      </c>
    </row>
    <row r="58" spans="2:26">
      <c r="B58" s="46">
        <v>39818</v>
      </c>
      <c r="C58" s="47">
        <v>0.66642361111111115</v>
      </c>
      <c r="D58">
        <v>164</v>
      </c>
      <c r="E58" t="s">
        <v>16</v>
      </c>
      <c r="H58" s="16">
        <v>39798</v>
      </c>
      <c r="I58" s="17">
        <v>0.91468749999999999</v>
      </c>
      <c r="J58">
        <v>1474</v>
      </c>
      <c r="K58" t="s">
        <v>15</v>
      </c>
      <c r="M58" s="11"/>
      <c r="N58" s="13"/>
      <c r="O58" s="14" t="s">
        <v>12</v>
      </c>
      <c r="P58" s="12"/>
      <c r="R58" s="46">
        <v>39786</v>
      </c>
      <c r="S58" s="47">
        <v>0.85957175925925933</v>
      </c>
      <c r="T58" t="s">
        <v>68</v>
      </c>
      <c r="V58" s="46">
        <v>39808</v>
      </c>
      <c r="W58" s="47">
        <v>0.52952546296296299</v>
      </c>
      <c r="Y58" s="46">
        <v>39806</v>
      </c>
      <c r="Z58" s="47">
        <v>5.1423611111111107E-2</v>
      </c>
    </row>
    <row r="59" spans="2:26">
      <c r="B59" s="46">
        <v>39819</v>
      </c>
      <c r="C59" s="47">
        <v>0.22637731481481482</v>
      </c>
      <c r="D59" t="s">
        <v>14</v>
      </c>
      <c r="E59" t="s">
        <v>14</v>
      </c>
      <c r="H59" s="16">
        <v>39798</v>
      </c>
      <c r="I59" s="17">
        <v>0.93214120370370368</v>
      </c>
      <c r="J59">
        <v>64</v>
      </c>
      <c r="K59" t="s">
        <v>15</v>
      </c>
      <c r="M59" s="11"/>
      <c r="N59" s="13" t="s">
        <v>12</v>
      </c>
      <c r="O59" s="13"/>
      <c r="P59" s="12"/>
      <c r="R59" s="46">
        <v>39786</v>
      </c>
      <c r="S59" s="47">
        <v>0.85966435185185175</v>
      </c>
      <c r="T59" t="s">
        <v>67</v>
      </c>
      <c r="V59" s="46">
        <v>39808</v>
      </c>
      <c r="W59" s="47">
        <v>0.52964120370370371</v>
      </c>
      <c r="Y59" s="46">
        <v>39806</v>
      </c>
      <c r="Z59" s="47">
        <v>0.77629629629629626</v>
      </c>
    </row>
    <row r="60" spans="2:26">
      <c r="B60" s="46">
        <v>39819</v>
      </c>
      <c r="C60" s="47">
        <v>0.31304398148148149</v>
      </c>
      <c r="D60">
        <v>71</v>
      </c>
      <c r="E60" t="s">
        <v>15</v>
      </c>
      <c r="H60" s="16">
        <v>39799</v>
      </c>
      <c r="I60" s="17">
        <v>0.3622569444444444</v>
      </c>
      <c r="J60">
        <v>213</v>
      </c>
      <c r="K60" t="s">
        <v>15</v>
      </c>
      <c r="M60" s="11"/>
      <c r="N60" s="13"/>
      <c r="O60" s="14" t="s">
        <v>12</v>
      </c>
      <c r="P60" s="12"/>
      <c r="R60" s="46">
        <v>39786</v>
      </c>
      <c r="S60" s="47">
        <v>0.8599768518518518</v>
      </c>
      <c r="T60" t="s">
        <v>73</v>
      </c>
      <c r="V60" s="46">
        <v>39808</v>
      </c>
      <c r="W60" s="47">
        <v>0.59245370370370376</v>
      </c>
      <c r="Y60" s="46">
        <v>39807</v>
      </c>
      <c r="Z60" s="47">
        <v>0.52942129629629631</v>
      </c>
    </row>
    <row r="61" spans="2:26">
      <c r="B61" s="46">
        <v>39819</v>
      </c>
      <c r="C61" s="47">
        <v>0.31427083333333333</v>
      </c>
      <c r="D61">
        <v>174</v>
      </c>
      <c r="E61" t="s">
        <v>15</v>
      </c>
      <c r="H61" s="16">
        <v>39799</v>
      </c>
      <c r="I61" s="17">
        <v>0.59107638888888892</v>
      </c>
      <c r="J61">
        <v>16</v>
      </c>
      <c r="K61" t="s">
        <v>16</v>
      </c>
      <c r="M61" s="11"/>
      <c r="N61" s="13" t="s">
        <v>12</v>
      </c>
      <c r="O61" s="13"/>
      <c r="P61" s="12"/>
      <c r="R61" s="46">
        <v>39786</v>
      </c>
      <c r="S61" s="47">
        <v>0.86057870370370371</v>
      </c>
      <c r="T61" t="s">
        <v>73</v>
      </c>
      <c r="V61" s="46">
        <v>39808</v>
      </c>
      <c r="W61" s="47">
        <v>0.69026620370370362</v>
      </c>
      <c r="Y61" s="46">
        <v>39807</v>
      </c>
      <c r="Z61" s="47">
        <v>0.53434027777777782</v>
      </c>
    </row>
    <row r="62" spans="2:26">
      <c r="B62" s="46">
        <v>39819</v>
      </c>
      <c r="C62" s="47">
        <v>0.82217592592592592</v>
      </c>
      <c r="D62" t="s">
        <v>14</v>
      </c>
      <c r="E62" t="s">
        <v>14</v>
      </c>
      <c r="H62" s="16">
        <v>39799</v>
      </c>
      <c r="I62" s="17">
        <v>0.70414351851851853</v>
      </c>
      <c r="J62">
        <v>60</v>
      </c>
      <c r="K62" t="s">
        <v>15</v>
      </c>
      <c r="M62" s="11"/>
      <c r="N62" s="13" t="s">
        <v>12</v>
      </c>
      <c r="O62" s="13"/>
      <c r="P62" s="12"/>
      <c r="R62" s="46">
        <v>39786</v>
      </c>
      <c r="S62" s="47">
        <v>0.8612037037037038</v>
      </c>
      <c r="T62" t="s">
        <v>73</v>
      </c>
      <c r="V62" s="46">
        <v>39808</v>
      </c>
      <c r="W62" s="47">
        <v>0.91506944444444438</v>
      </c>
      <c r="Y62" s="46">
        <v>39807</v>
      </c>
      <c r="Z62" s="47">
        <v>0.53739583333333341</v>
      </c>
    </row>
    <row r="63" spans="2:26">
      <c r="B63" s="46">
        <v>39820</v>
      </c>
      <c r="C63" s="47">
        <v>0.32469907407407406</v>
      </c>
      <c r="D63">
        <v>22</v>
      </c>
      <c r="E63" t="s">
        <v>15</v>
      </c>
      <c r="H63" s="16">
        <v>39799</v>
      </c>
      <c r="I63" s="17">
        <v>0.70506944444444442</v>
      </c>
      <c r="J63">
        <v>21</v>
      </c>
      <c r="K63" t="s">
        <v>15</v>
      </c>
      <c r="M63" s="11"/>
      <c r="N63" s="14" t="s">
        <v>12</v>
      </c>
      <c r="O63" s="13"/>
      <c r="P63" s="12"/>
      <c r="R63" s="46">
        <v>39786</v>
      </c>
      <c r="S63" s="47">
        <v>0.86200231481481471</v>
      </c>
      <c r="T63" t="s">
        <v>73</v>
      </c>
      <c r="V63" s="46">
        <v>39809</v>
      </c>
      <c r="W63" s="47">
        <v>6.3344907407407405E-2</v>
      </c>
      <c r="Y63" s="46">
        <v>39807</v>
      </c>
      <c r="Z63" s="47">
        <v>0.71875</v>
      </c>
    </row>
    <row r="64" spans="2:26">
      <c r="B64" s="46">
        <v>39820</v>
      </c>
      <c r="C64" s="47">
        <v>0.66109953703703705</v>
      </c>
      <c r="D64">
        <v>32</v>
      </c>
      <c r="E64" t="s">
        <v>16</v>
      </c>
      <c r="H64" s="16">
        <v>39799</v>
      </c>
      <c r="I64" s="17">
        <v>0.7333912037037037</v>
      </c>
      <c r="J64">
        <v>27</v>
      </c>
      <c r="K64" t="s">
        <v>16</v>
      </c>
      <c r="M64" s="11"/>
      <c r="N64" s="13"/>
      <c r="O64" s="13" t="s">
        <v>12</v>
      </c>
      <c r="P64" s="12"/>
      <c r="R64" s="46">
        <v>39786</v>
      </c>
      <c r="S64" s="47">
        <v>0.8768055555555555</v>
      </c>
      <c r="T64" t="s">
        <v>69</v>
      </c>
      <c r="V64" s="46">
        <v>39809</v>
      </c>
      <c r="W64" s="47">
        <v>0.52290509259259255</v>
      </c>
      <c r="Y64" s="46">
        <v>39807</v>
      </c>
      <c r="Z64" s="47">
        <v>0.72641203703703694</v>
      </c>
    </row>
    <row r="65" spans="2:26">
      <c r="B65" s="46">
        <v>39821</v>
      </c>
      <c r="C65" s="47">
        <v>2.7615740740740743E-2</v>
      </c>
      <c r="D65">
        <v>9</v>
      </c>
      <c r="E65" t="s">
        <v>16</v>
      </c>
      <c r="H65" s="16">
        <v>39800</v>
      </c>
      <c r="I65" s="17">
        <v>0.87820601851851843</v>
      </c>
      <c r="J65">
        <v>21</v>
      </c>
      <c r="K65" t="s">
        <v>15</v>
      </c>
      <c r="M65" s="11"/>
      <c r="N65" s="14" t="s">
        <v>12</v>
      </c>
      <c r="O65" s="13"/>
      <c r="P65" s="12"/>
      <c r="R65" s="46">
        <v>39786</v>
      </c>
      <c r="S65" s="47">
        <v>0.87708333333333333</v>
      </c>
      <c r="T65" t="s">
        <v>65</v>
      </c>
      <c r="V65" s="46">
        <v>39809</v>
      </c>
      <c r="W65" s="47">
        <v>0.56046296296296294</v>
      </c>
      <c r="Y65" s="46">
        <v>39808</v>
      </c>
      <c r="Z65" s="47">
        <v>0.34250000000000003</v>
      </c>
    </row>
    <row r="66" spans="2:26">
      <c r="B66" s="46">
        <v>39821</v>
      </c>
      <c r="C66" s="47">
        <v>0.24241898148148147</v>
      </c>
      <c r="D66">
        <v>9</v>
      </c>
      <c r="E66" t="s">
        <v>16</v>
      </c>
      <c r="H66" s="16">
        <v>39800</v>
      </c>
      <c r="I66" s="17">
        <v>0.89710648148148142</v>
      </c>
      <c r="J66">
        <v>81</v>
      </c>
      <c r="K66" t="s">
        <v>15</v>
      </c>
      <c r="M66" s="11"/>
      <c r="N66" s="14" t="s">
        <v>12</v>
      </c>
      <c r="O66" s="13"/>
      <c r="P66" s="12"/>
      <c r="R66" s="46">
        <v>39786</v>
      </c>
      <c r="S66" s="47">
        <v>0.87715277777777778</v>
      </c>
      <c r="T66" t="s">
        <v>65</v>
      </c>
      <c r="V66" s="46">
        <v>39809</v>
      </c>
      <c r="W66" s="47">
        <v>0.56508101851851855</v>
      </c>
      <c r="Y66" s="46">
        <v>39808</v>
      </c>
      <c r="Z66" s="47">
        <v>0.44979166666666665</v>
      </c>
    </row>
    <row r="67" spans="2:26">
      <c r="B67" s="46">
        <v>39821</v>
      </c>
      <c r="C67" s="47">
        <v>0.34668981481481481</v>
      </c>
      <c r="D67">
        <v>32</v>
      </c>
      <c r="E67" t="s">
        <v>15</v>
      </c>
      <c r="H67" s="16">
        <v>39800</v>
      </c>
      <c r="I67" s="17">
        <v>0.89829861111111109</v>
      </c>
      <c r="J67" t="s">
        <v>14</v>
      </c>
      <c r="K67" t="s">
        <v>14</v>
      </c>
      <c r="M67" s="11"/>
      <c r="N67" s="14" t="s">
        <v>12</v>
      </c>
      <c r="O67" s="13"/>
      <c r="P67" s="12"/>
      <c r="R67" s="46">
        <v>39786</v>
      </c>
      <c r="S67" s="47">
        <v>0.8952430555555555</v>
      </c>
      <c r="T67" t="s">
        <v>73</v>
      </c>
      <c r="V67" s="46">
        <v>39809</v>
      </c>
      <c r="W67" s="47">
        <v>0.56832175925925921</v>
      </c>
      <c r="Y67" s="46">
        <v>39809</v>
      </c>
      <c r="Z67" s="47">
        <v>6.4282407407407413E-2</v>
      </c>
    </row>
    <row r="68" spans="2:26">
      <c r="B68" s="46">
        <v>39822</v>
      </c>
      <c r="C68" s="47">
        <v>0.31312499999999999</v>
      </c>
      <c r="D68">
        <v>302</v>
      </c>
      <c r="E68" t="s">
        <v>15</v>
      </c>
      <c r="H68" s="16">
        <v>39801</v>
      </c>
      <c r="I68" s="17">
        <v>0.55025462962962968</v>
      </c>
      <c r="J68">
        <v>21</v>
      </c>
      <c r="K68" t="s">
        <v>15</v>
      </c>
      <c r="M68" s="11"/>
      <c r="N68" s="13" t="s">
        <v>12</v>
      </c>
      <c r="O68" s="13"/>
      <c r="P68" s="12"/>
      <c r="R68" s="46">
        <v>39786</v>
      </c>
      <c r="S68" s="47">
        <v>0.89686342592592594</v>
      </c>
      <c r="T68" t="s">
        <v>73</v>
      </c>
      <c r="V68" s="46">
        <v>39809</v>
      </c>
      <c r="W68" s="47">
        <v>0.56851851851851853</v>
      </c>
      <c r="Y68" s="46">
        <v>39809</v>
      </c>
      <c r="Z68" s="47">
        <v>7.6030092592592594E-2</v>
      </c>
    </row>
    <row r="69" spans="2:26">
      <c r="B69" s="46">
        <v>39822</v>
      </c>
      <c r="C69" s="47">
        <v>0.84771990740740744</v>
      </c>
      <c r="D69">
        <v>173</v>
      </c>
      <c r="E69" t="s">
        <v>15</v>
      </c>
      <c r="H69" s="16">
        <v>39801</v>
      </c>
      <c r="I69" s="17">
        <v>0.55988425925925933</v>
      </c>
      <c r="J69">
        <v>21</v>
      </c>
      <c r="K69" t="s">
        <v>15</v>
      </c>
      <c r="M69" s="11"/>
      <c r="N69" s="13" t="s">
        <v>12</v>
      </c>
      <c r="O69" s="13"/>
      <c r="P69" s="12"/>
      <c r="R69" s="46">
        <v>39786</v>
      </c>
      <c r="S69" s="47">
        <v>0.89732638888888883</v>
      </c>
      <c r="T69" t="s">
        <v>73</v>
      </c>
      <c r="V69" s="46">
        <v>39809</v>
      </c>
      <c r="W69" s="47">
        <v>0.58841435185185187</v>
      </c>
      <c r="Y69" s="46">
        <v>39809</v>
      </c>
      <c r="Z69" s="47">
        <v>8.4687500000000013E-2</v>
      </c>
    </row>
    <row r="70" spans="2:26">
      <c r="B70" s="46">
        <v>39822</v>
      </c>
      <c r="C70" s="47">
        <v>0.40091435185185187</v>
      </c>
      <c r="D70">
        <v>3</v>
      </c>
      <c r="E70" t="s">
        <v>16</v>
      </c>
      <c r="H70" s="16">
        <v>39801</v>
      </c>
      <c r="I70" s="17">
        <v>0.91315972222222219</v>
      </c>
      <c r="J70">
        <v>734</v>
      </c>
      <c r="K70" t="s">
        <v>15</v>
      </c>
      <c r="M70" s="11"/>
      <c r="N70" s="13"/>
      <c r="O70" s="13" t="s">
        <v>12</v>
      </c>
      <c r="P70" s="12"/>
      <c r="R70" s="46">
        <v>39786</v>
      </c>
      <c r="S70" s="47">
        <v>0.89740740740740732</v>
      </c>
      <c r="T70" t="s">
        <v>73</v>
      </c>
      <c r="V70" s="46">
        <v>39809</v>
      </c>
      <c r="W70" s="47">
        <v>0.6130092592592592</v>
      </c>
      <c r="Y70" s="46">
        <v>39809</v>
      </c>
      <c r="Z70" s="47">
        <v>9.2627314814814801E-2</v>
      </c>
    </row>
    <row r="71" spans="2:26">
      <c r="B71" s="46">
        <v>39825</v>
      </c>
      <c r="C71" s="47">
        <v>0.66291666666666671</v>
      </c>
      <c r="D71">
        <v>86</v>
      </c>
      <c r="E71" t="s">
        <v>15</v>
      </c>
      <c r="H71" s="46">
        <v>39805</v>
      </c>
      <c r="I71" s="47">
        <v>0.54185185185185192</v>
      </c>
      <c r="J71" t="s">
        <v>14</v>
      </c>
      <c r="K71" t="s">
        <v>14</v>
      </c>
      <c r="M71" s="11"/>
      <c r="N71" t="s">
        <v>12</v>
      </c>
      <c r="P71" s="12"/>
      <c r="R71" s="46">
        <v>39786</v>
      </c>
      <c r="S71" s="47">
        <v>0.89773148148148152</v>
      </c>
      <c r="T71" t="s">
        <v>73</v>
      </c>
      <c r="V71" s="46">
        <v>39809</v>
      </c>
      <c r="W71" s="47">
        <v>0.65115740740740746</v>
      </c>
      <c r="Y71" s="46">
        <v>39809</v>
      </c>
      <c r="Z71" s="47">
        <v>0.1155324074074074</v>
      </c>
    </row>
    <row r="72" spans="2:26">
      <c r="B72" s="46">
        <v>39825</v>
      </c>
      <c r="C72" s="47">
        <v>0.73274305555555552</v>
      </c>
      <c r="D72">
        <v>100</v>
      </c>
      <c r="E72" t="s">
        <v>15</v>
      </c>
      <c r="H72" s="46">
        <v>39805</v>
      </c>
      <c r="I72" s="47">
        <v>0.59167824074074071</v>
      </c>
      <c r="J72">
        <v>24</v>
      </c>
      <c r="K72" t="s">
        <v>16</v>
      </c>
      <c r="M72" s="11"/>
      <c r="N72" t="s">
        <v>12</v>
      </c>
      <c r="P72" s="12"/>
      <c r="R72" s="46">
        <v>39786</v>
      </c>
      <c r="S72" s="47">
        <v>0.89793981481481477</v>
      </c>
      <c r="T72" t="s">
        <v>73</v>
      </c>
      <c r="V72" s="46">
        <v>39809</v>
      </c>
      <c r="W72" s="47">
        <v>0.72202546296296299</v>
      </c>
      <c r="Y72" s="46">
        <v>39809</v>
      </c>
      <c r="Z72" s="47">
        <v>0.56166666666666665</v>
      </c>
    </row>
    <row r="73" spans="2:26">
      <c r="B73" s="46">
        <v>39826</v>
      </c>
      <c r="C73" s="47">
        <v>0.77574074074074073</v>
      </c>
      <c r="D73">
        <v>19</v>
      </c>
      <c r="E73" t="s">
        <v>15</v>
      </c>
      <c r="H73" s="46">
        <v>39807</v>
      </c>
      <c r="I73" s="47">
        <v>0.5426967592592592</v>
      </c>
      <c r="J73">
        <v>242</v>
      </c>
      <c r="K73" t="s">
        <v>15</v>
      </c>
      <c r="M73" s="11"/>
      <c r="N73" t="s">
        <v>12</v>
      </c>
      <c r="P73" s="12"/>
      <c r="R73" s="46">
        <v>39786</v>
      </c>
      <c r="S73" s="47">
        <v>0.96324074074074073</v>
      </c>
      <c r="T73" t="s">
        <v>69</v>
      </c>
      <c r="V73" s="46">
        <v>39809</v>
      </c>
      <c r="W73" s="47">
        <v>0.72726851851851848</v>
      </c>
      <c r="Y73" s="46">
        <v>39809</v>
      </c>
      <c r="Z73" s="47">
        <v>0.56561342592592589</v>
      </c>
    </row>
    <row r="74" spans="2:26">
      <c r="B74" s="46">
        <v>39827</v>
      </c>
      <c r="C74" s="47">
        <v>0.45793981481481483</v>
      </c>
      <c r="D74">
        <v>8</v>
      </c>
      <c r="E74" t="s">
        <v>16</v>
      </c>
      <c r="H74" s="46">
        <v>39807</v>
      </c>
      <c r="I74" s="47">
        <v>0.65123842592592596</v>
      </c>
      <c r="J74">
        <v>82</v>
      </c>
      <c r="K74" t="s">
        <v>16</v>
      </c>
      <c r="M74" s="11"/>
      <c r="N74" t="s">
        <v>12</v>
      </c>
      <c r="P74" s="12"/>
      <c r="R74" s="46">
        <v>39787</v>
      </c>
      <c r="S74" s="47">
        <v>0.30236111111111114</v>
      </c>
      <c r="T74" t="s">
        <v>73</v>
      </c>
      <c r="V74" s="46">
        <v>39809</v>
      </c>
      <c r="W74" s="47">
        <v>0.73409722222222218</v>
      </c>
      <c r="Y74" s="46">
        <v>39809</v>
      </c>
      <c r="Z74" s="47">
        <v>0.62791666666666668</v>
      </c>
    </row>
    <row r="75" spans="2:26">
      <c r="B75" s="46">
        <v>39827</v>
      </c>
      <c r="C75" s="47">
        <v>0.45834490740740735</v>
      </c>
      <c r="D75">
        <v>8</v>
      </c>
      <c r="E75" t="s">
        <v>16</v>
      </c>
      <c r="H75" s="46">
        <v>39807</v>
      </c>
      <c r="I75" s="47">
        <v>0.65376157407407409</v>
      </c>
      <c r="J75">
        <v>67</v>
      </c>
      <c r="K75" t="s">
        <v>16</v>
      </c>
      <c r="M75" s="11"/>
      <c r="O75" t="s">
        <v>12</v>
      </c>
      <c r="P75" s="12"/>
      <c r="R75" s="46">
        <v>39787</v>
      </c>
      <c r="S75" s="47">
        <v>0.36072916666666671</v>
      </c>
      <c r="T75" t="s">
        <v>73</v>
      </c>
      <c r="V75" s="46">
        <v>39809</v>
      </c>
      <c r="W75" s="47">
        <v>0.73417824074074067</v>
      </c>
      <c r="Y75" s="46">
        <v>39809</v>
      </c>
      <c r="Z75" s="47">
        <v>0.71648148148148139</v>
      </c>
    </row>
    <row r="76" spans="2:26">
      <c r="B76" s="46">
        <v>39827</v>
      </c>
      <c r="C76" s="47">
        <v>0.47848379629629628</v>
      </c>
      <c r="D76">
        <v>29</v>
      </c>
      <c r="E76" t="s">
        <v>16</v>
      </c>
      <c r="H76" s="46">
        <v>39809</v>
      </c>
      <c r="I76" s="47">
        <v>0.52134259259259264</v>
      </c>
      <c r="J76">
        <v>95</v>
      </c>
      <c r="K76" t="s">
        <v>15</v>
      </c>
      <c r="M76" s="11"/>
      <c r="N76" t="s">
        <v>12</v>
      </c>
      <c r="P76" s="12"/>
      <c r="R76" s="46">
        <v>39787</v>
      </c>
      <c r="S76" s="47">
        <v>0.36518518518518522</v>
      </c>
      <c r="T76" t="s">
        <v>73</v>
      </c>
      <c r="V76" s="46">
        <v>39809</v>
      </c>
      <c r="W76" s="47">
        <v>0.74054398148148148</v>
      </c>
      <c r="Y76" s="46">
        <v>39809</v>
      </c>
      <c r="Z76" s="47">
        <v>0.72250000000000003</v>
      </c>
    </row>
    <row r="77" spans="2:26">
      <c r="B77" s="46">
        <v>39827</v>
      </c>
      <c r="C77" s="47">
        <v>0.47910879629629632</v>
      </c>
      <c r="D77">
        <v>33</v>
      </c>
      <c r="E77" t="s">
        <v>16</v>
      </c>
      <c r="H77" s="46">
        <v>39809</v>
      </c>
      <c r="I77" s="47">
        <v>0.52266203703703706</v>
      </c>
      <c r="J77">
        <v>21</v>
      </c>
      <c r="K77" t="s">
        <v>15</v>
      </c>
      <c r="M77" s="11"/>
      <c r="N77" t="s">
        <v>12</v>
      </c>
      <c r="P77" s="12"/>
      <c r="R77" s="46">
        <v>39787</v>
      </c>
      <c r="S77" s="47">
        <v>0.36800925925925926</v>
      </c>
      <c r="T77" t="s">
        <v>73</v>
      </c>
      <c r="V77" s="46">
        <v>39809</v>
      </c>
      <c r="W77" s="47">
        <v>0.7524305555555556</v>
      </c>
      <c r="Y77" s="46">
        <v>39809</v>
      </c>
      <c r="Z77" s="47">
        <v>0.72773148148148159</v>
      </c>
    </row>
    <row r="78" spans="2:26">
      <c r="B78" s="46">
        <v>39827</v>
      </c>
      <c r="C78" s="47">
        <v>0.52488425925925919</v>
      </c>
      <c r="D78" t="s">
        <v>14</v>
      </c>
      <c r="E78" t="s">
        <v>14</v>
      </c>
      <c r="H78" s="46">
        <v>39809</v>
      </c>
      <c r="I78" s="47">
        <v>0.56009259259259259</v>
      </c>
      <c r="J78">
        <v>23</v>
      </c>
      <c r="K78" t="s">
        <v>15</v>
      </c>
      <c r="M78" s="11"/>
      <c r="N78" t="s">
        <v>12</v>
      </c>
      <c r="P78" s="12"/>
      <c r="R78" s="46">
        <v>39787</v>
      </c>
      <c r="S78" s="47">
        <v>0.58677083333333335</v>
      </c>
      <c r="T78" t="s">
        <v>69</v>
      </c>
      <c r="V78" s="46">
        <v>39809</v>
      </c>
      <c r="W78" s="47">
        <v>0.76482638888888888</v>
      </c>
      <c r="Y78" s="46">
        <v>39809</v>
      </c>
      <c r="Z78" s="47">
        <v>0.73630787037037038</v>
      </c>
    </row>
    <row r="79" spans="2:26">
      <c r="B79" s="46">
        <v>39827</v>
      </c>
      <c r="C79" s="47">
        <v>0.5290393518518518</v>
      </c>
      <c r="D79">
        <v>615</v>
      </c>
      <c r="E79" t="s">
        <v>15</v>
      </c>
      <c r="H79" s="46">
        <v>39809</v>
      </c>
      <c r="I79" s="47">
        <v>0.740300925925926</v>
      </c>
      <c r="J79">
        <v>21</v>
      </c>
      <c r="K79" t="s">
        <v>15</v>
      </c>
      <c r="M79" s="11"/>
      <c r="N79" t="s">
        <v>12</v>
      </c>
      <c r="P79" s="12"/>
      <c r="R79" s="46">
        <v>39787</v>
      </c>
      <c r="S79" s="47">
        <v>0.58791666666666664</v>
      </c>
      <c r="T79" t="s">
        <v>66</v>
      </c>
      <c r="V79" s="46">
        <v>39810</v>
      </c>
      <c r="W79" s="47">
        <v>0.44815972222222222</v>
      </c>
      <c r="Y79" s="46">
        <v>39809</v>
      </c>
      <c r="Z79" s="47">
        <v>0.7443749999999999</v>
      </c>
    </row>
    <row r="80" spans="2:26">
      <c r="B80" s="46">
        <v>39829</v>
      </c>
      <c r="C80" s="47">
        <v>0.85818287037037033</v>
      </c>
      <c r="D80">
        <v>3</v>
      </c>
      <c r="E80" t="s">
        <v>16</v>
      </c>
      <c r="H80" s="46">
        <v>39810</v>
      </c>
      <c r="I80" s="47">
        <v>0.47782407407407407</v>
      </c>
      <c r="J80">
        <v>87</v>
      </c>
      <c r="K80" t="s">
        <v>15</v>
      </c>
      <c r="M80" s="11"/>
      <c r="N80" t="s">
        <v>12</v>
      </c>
      <c r="P80" s="12"/>
      <c r="R80" s="46">
        <v>39787</v>
      </c>
      <c r="S80" s="47">
        <v>0.58807870370370374</v>
      </c>
      <c r="T80" t="s">
        <v>69</v>
      </c>
      <c r="V80" s="46">
        <v>39810</v>
      </c>
      <c r="W80" s="47">
        <v>0.80862268518518521</v>
      </c>
      <c r="Y80" s="46">
        <v>39809</v>
      </c>
      <c r="Z80" s="47">
        <v>0.74630787037037039</v>
      </c>
    </row>
    <row r="81" spans="2:26">
      <c r="B81" s="46">
        <v>39829</v>
      </c>
      <c r="C81" s="47">
        <v>0.86978009259259259</v>
      </c>
      <c r="D81">
        <v>2</v>
      </c>
      <c r="E81" t="s">
        <v>16</v>
      </c>
      <c r="H81" s="46">
        <v>39810</v>
      </c>
      <c r="I81" s="47">
        <v>0.47903935185185187</v>
      </c>
      <c r="J81">
        <v>53</v>
      </c>
      <c r="K81" t="s">
        <v>15</v>
      </c>
      <c r="M81" s="11"/>
      <c r="N81" t="s">
        <v>12</v>
      </c>
      <c r="P81" s="12"/>
      <c r="R81" s="46">
        <v>39787</v>
      </c>
      <c r="S81" s="47">
        <v>0.75847222222222221</v>
      </c>
      <c r="T81" t="s">
        <v>73</v>
      </c>
      <c r="V81" s="46">
        <v>39811</v>
      </c>
      <c r="W81" s="47">
        <v>0.42770833333333336</v>
      </c>
      <c r="Y81" s="46">
        <v>39809</v>
      </c>
      <c r="Z81" s="47">
        <v>0.75001157407407415</v>
      </c>
    </row>
    <row r="82" spans="2:26">
      <c r="B82" s="46">
        <v>39829</v>
      </c>
      <c r="C82" s="47">
        <v>0.87398148148148147</v>
      </c>
      <c r="D82">
        <v>606</v>
      </c>
      <c r="E82" t="s">
        <v>15</v>
      </c>
      <c r="H82" s="46">
        <v>39810</v>
      </c>
      <c r="I82" s="47">
        <v>0.80739583333333342</v>
      </c>
      <c r="J82">
        <v>21</v>
      </c>
      <c r="K82" t="s">
        <v>15</v>
      </c>
      <c r="M82" s="11"/>
      <c r="N82" t="s">
        <v>12</v>
      </c>
      <c r="P82" s="12"/>
      <c r="R82" s="46">
        <v>39787</v>
      </c>
      <c r="S82" s="47">
        <v>0.76005787037037031</v>
      </c>
      <c r="T82" t="s">
        <v>65</v>
      </c>
      <c r="V82" s="46">
        <v>39812</v>
      </c>
      <c r="W82" s="47">
        <v>0.74251157407407409</v>
      </c>
      <c r="Y82" s="46">
        <v>39813</v>
      </c>
      <c r="Z82" s="47">
        <v>0.59403935185185186</v>
      </c>
    </row>
    <row r="83" spans="2:26">
      <c r="B83" s="46">
        <v>39830</v>
      </c>
      <c r="C83" s="47">
        <v>4.2164351851851856E-2</v>
      </c>
      <c r="D83">
        <v>12</v>
      </c>
      <c r="E83" t="s">
        <v>16</v>
      </c>
      <c r="H83" s="46">
        <v>39810</v>
      </c>
      <c r="I83" s="47">
        <v>0.80853009259259256</v>
      </c>
      <c r="J83">
        <v>71</v>
      </c>
      <c r="K83" t="s">
        <v>15</v>
      </c>
      <c r="N83" t="s">
        <v>12</v>
      </c>
      <c r="R83" s="46">
        <v>39787</v>
      </c>
      <c r="S83" s="47">
        <v>0.79704861111111114</v>
      </c>
      <c r="T83" t="s">
        <v>73</v>
      </c>
      <c r="V83" s="46">
        <v>39813</v>
      </c>
      <c r="W83" s="47">
        <v>0.61368055555555556</v>
      </c>
      <c r="Y83" s="46">
        <v>39813</v>
      </c>
      <c r="Z83" s="47">
        <v>0.62123842592592593</v>
      </c>
    </row>
    <row r="84" spans="2:26">
      <c r="B84" s="46">
        <v>39830</v>
      </c>
      <c r="C84" s="47">
        <v>0.85495370370370372</v>
      </c>
      <c r="D84">
        <v>3</v>
      </c>
      <c r="E84" t="s">
        <v>16</v>
      </c>
      <c r="H84" s="46">
        <v>39811</v>
      </c>
      <c r="I84" s="47">
        <v>9.4143518518518529E-2</v>
      </c>
      <c r="J84">
        <v>73</v>
      </c>
      <c r="K84" t="s">
        <v>15</v>
      </c>
      <c r="N84" t="s">
        <v>12</v>
      </c>
      <c r="R84" s="46">
        <v>39787</v>
      </c>
      <c r="S84" s="47">
        <v>0.83346064814814813</v>
      </c>
      <c r="T84" t="s">
        <v>73</v>
      </c>
      <c r="V84" s="46">
        <v>39813</v>
      </c>
      <c r="W84" s="47">
        <v>0.67271990740740739</v>
      </c>
      <c r="Y84" s="46">
        <v>39813</v>
      </c>
      <c r="Z84" s="47">
        <v>0.70395833333333335</v>
      </c>
    </row>
    <row r="85" spans="2:26">
      <c r="B85" s="46">
        <v>39832</v>
      </c>
      <c r="C85" s="47">
        <v>0.45765046296296297</v>
      </c>
      <c r="D85">
        <v>7</v>
      </c>
      <c r="E85" t="s">
        <v>16</v>
      </c>
      <c r="H85" s="46">
        <v>39811</v>
      </c>
      <c r="I85" s="47">
        <v>0.75825231481481481</v>
      </c>
      <c r="J85">
        <v>65</v>
      </c>
      <c r="K85" t="s">
        <v>15</v>
      </c>
      <c r="M85" t="s">
        <v>12</v>
      </c>
      <c r="R85" s="46">
        <v>39787</v>
      </c>
      <c r="S85" s="47">
        <v>0.8349537037037037</v>
      </c>
      <c r="T85" t="s">
        <v>73</v>
      </c>
      <c r="V85" s="46">
        <v>39813</v>
      </c>
      <c r="W85" s="47">
        <v>0.67532407407407413</v>
      </c>
      <c r="Y85" s="46">
        <v>39814</v>
      </c>
      <c r="Z85" s="47">
        <v>0.8560416666666667</v>
      </c>
    </row>
    <row r="86" spans="2:26">
      <c r="B86" s="46">
        <v>39832</v>
      </c>
      <c r="C86" s="47">
        <v>0.80871527777777785</v>
      </c>
      <c r="D86">
        <v>57</v>
      </c>
      <c r="E86" t="s">
        <v>15</v>
      </c>
      <c r="H86" s="46">
        <v>39811</v>
      </c>
      <c r="I86" s="47">
        <v>0.88254629629629633</v>
      </c>
      <c r="J86">
        <v>109</v>
      </c>
      <c r="K86" t="s">
        <v>15</v>
      </c>
      <c r="M86" t="s">
        <v>12</v>
      </c>
      <c r="R86" s="46">
        <v>39787</v>
      </c>
      <c r="S86" s="47">
        <v>0.83664351851851848</v>
      </c>
      <c r="T86" t="s">
        <v>73</v>
      </c>
      <c r="V86" s="46">
        <v>39815</v>
      </c>
      <c r="W86" s="47">
        <v>0.52989583333333334</v>
      </c>
      <c r="Y86" s="46">
        <v>39820</v>
      </c>
      <c r="Z86" s="47">
        <v>0.87791666666666668</v>
      </c>
    </row>
    <row r="87" spans="2:26">
      <c r="B87" s="46">
        <v>39832</v>
      </c>
      <c r="C87" s="47">
        <v>0.80982638888888892</v>
      </c>
      <c r="D87">
        <v>14</v>
      </c>
      <c r="E87" t="s">
        <v>15</v>
      </c>
      <c r="H87" s="46">
        <v>39812</v>
      </c>
      <c r="I87" s="47">
        <v>0.29781249999999998</v>
      </c>
      <c r="J87">
        <v>32</v>
      </c>
      <c r="K87" t="s">
        <v>16</v>
      </c>
      <c r="O87" t="s">
        <v>12</v>
      </c>
      <c r="R87" s="46">
        <v>39787</v>
      </c>
      <c r="S87" s="47">
        <v>0.84143518518518512</v>
      </c>
      <c r="T87" t="s">
        <v>73</v>
      </c>
      <c r="V87" s="46">
        <v>39816</v>
      </c>
      <c r="W87" s="47">
        <v>0.55258101851851849</v>
      </c>
      <c r="Y87" s="46">
        <v>39821</v>
      </c>
      <c r="Z87" s="47">
        <v>0.97576388888888888</v>
      </c>
    </row>
    <row r="88" spans="2:26">
      <c r="B88" s="46">
        <v>39833</v>
      </c>
      <c r="C88" s="47">
        <v>2.119212962962963E-2</v>
      </c>
      <c r="D88">
        <v>1</v>
      </c>
      <c r="E88" t="s">
        <v>16</v>
      </c>
      <c r="H88" s="46">
        <v>39812</v>
      </c>
      <c r="I88" s="47">
        <v>0.30071759259259262</v>
      </c>
      <c r="J88">
        <v>41</v>
      </c>
      <c r="K88" t="s">
        <v>15</v>
      </c>
      <c r="O88" t="s">
        <v>12</v>
      </c>
      <c r="R88" s="46">
        <v>39787</v>
      </c>
      <c r="S88" s="47">
        <v>0.84221064814814817</v>
      </c>
      <c r="T88" t="s">
        <v>67</v>
      </c>
      <c r="V88" s="46">
        <v>39816</v>
      </c>
      <c r="W88" s="47">
        <v>0.77634259259259253</v>
      </c>
      <c r="Y88" s="46">
        <v>39822</v>
      </c>
      <c r="Z88" s="47">
        <v>0.31074074074074071</v>
      </c>
    </row>
    <row r="89" spans="2:26">
      <c r="B89" s="46">
        <v>39834</v>
      </c>
      <c r="C89" s="47">
        <v>0.57606481481481475</v>
      </c>
      <c r="D89">
        <v>107</v>
      </c>
      <c r="E89" t="s">
        <v>15</v>
      </c>
      <c r="H89" s="46">
        <v>39812</v>
      </c>
      <c r="I89" s="47">
        <v>0.32770833333333332</v>
      </c>
      <c r="J89">
        <v>18</v>
      </c>
      <c r="K89" t="s">
        <v>16</v>
      </c>
      <c r="O89" t="s">
        <v>12</v>
      </c>
      <c r="R89" s="46">
        <v>39787</v>
      </c>
      <c r="S89" s="47">
        <v>0.84247685185185184</v>
      </c>
      <c r="T89" t="s">
        <v>65</v>
      </c>
      <c r="V89" s="46">
        <v>39818</v>
      </c>
      <c r="W89" s="47">
        <v>0.19874999999999998</v>
      </c>
      <c r="Y89" s="46">
        <v>39822</v>
      </c>
      <c r="Z89" s="47">
        <v>0.44412037037037039</v>
      </c>
    </row>
    <row r="90" spans="2:26">
      <c r="B90" s="46">
        <v>39835</v>
      </c>
      <c r="C90" s="47">
        <v>0.27690972222222221</v>
      </c>
      <c r="D90">
        <v>8</v>
      </c>
      <c r="E90" t="s">
        <v>16</v>
      </c>
      <c r="H90" s="46">
        <v>39812</v>
      </c>
      <c r="I90" s="47">
        <v>0.6423726851851852</v>
      </c>
      <c r="J90">
        <v>7</v>
      </c>
      <c r="K90" t="s">
        <v>16</v>
      </c>
      <c r="P90" t="s">
        <v>12</v>
      </c>
      <c r="R90" s="46">
        <v>39787</v>
      </c>
      <c r="S90" s="47">
        <v>0.84255787037037033</v>
      </c>
      <c r="T90" t="s">
        <v>68</v>
      </c>
      <c r="V90" s="46">
        <v>39818</v>
      </c>
      <c r="W90" s="47">
        <v>0.19891203703703705</v>
      </c>
      <c r="Y90" s="46">
        <v>39822</v>
      </c>
      <c r="Z90" s="47">
        <v>0.44657407407407407</v>
      </c>
    </row>
    <row r="91" spans="2:26">
      <c r="B91" s="46">
        <v>39835</v>
      </c>
      <c r="C91" s="47">
        <v>0.72912037037037036</v>
      </c>
      <c r="D91">
        <v>27</v>
      </c>
      <c r="E91" t="s">
        <v>15</v>
      </c>
      <c r="H91" s="46">
        <v>39812</v>
      </c>
      <c r="I91" s="47">
        <v>0.6431365740740741</v>
      </c>
      <c r="J91">
        <v>4</v>
      </c>
      <c r="K91" t="s">
        <v>16</v>
      </c>
      <c r="O91" t="s">
        <v>12</v>
      </c>
      <c r="R91" s="46">
        <v>39787</v>
      </c>
      <c r="S91" s="47">
        <v>0.84275462962962966</v>
      </c>
      <c r="T91" t="s">
        <v>68</v>
      </c>
      <c r="V91" s="46">
        <v>39818</v>
      </c>
      <c r="W91" s="47">
        <v>0.31372685185185184</v>
      </c>
      <c r="Y91" s="46">
        <v>39822</v>
      </c>
      <c r="Z91" s="47">
        <v>0.4869560185185185</v>
      </c>
    </row>
    <row r="92" spans="2:26">
      <c r="B92" s="46">
        <v>39837</v>
      </c>
      <c r="C92" s="47">
        <v>0.76769675925925929</v>
      </c>
      <c r="D92">
        <v>153</v>
      </c>
      <c r="E92" t="s">
        <v>15</v>
      </c>
      <c r="H92" s="46">
        <v>39812</v>
      </c>
      <c r="I92" s="47">
        <v>0.73773148148148149</v>
      </c>
      <c r="J92">
        <v>64</v>
      </c>
      <c r="K92" t="s">
        <v>15</v>
      </c>
      <c r="N92" t="s">
        <v>12</v>
      </c>
      <c r="R92" s="46">
        <v>39787</v>
      </c>
      <c r="S92" s="47">
        <v>0.84281249999999996</v>
      </c>
      <c r="T92" t="s">
        <v>65</v>
      </c>
      <c r="V92" s="46">
        <v>39818</v>
      </c>
      <c r="W92" s="47">
        <v>0.35570601851851852</v>
      </c>
      <c r="Y92" s="46">
        <v>39822</v>
      </c>
      <c r="Z92" s="47">
        <v>0.57557870370370368</v>
      </c>
    </row>
    <row r="93" spans="2:26">
      <c r="B93" s="46">
        <v>39837</v>
      </c>
      <c r="C93" s="47">
        <v>0.79953703703703705</v>
      </c>
      <c r="D93">
        <v>228</v>
      </c>
      <c r="E93" t="s">
        <v>15</v>
      </c>
      <c r="H93" s="46">
        <v>39812</v>
      </c>
      <c r="I93" s="47">
        <v>0.7388541666666667</v>
      </c>
      <c r="J93">
        <v>54</v>
      </c>
      <c r="K93" t="s">
        <v>15</v>
      </c>
      <c r="N93" t="s">
        <v>12</v>
      </c>
      <c r="R93" s="46">
        <v>39787</v>
      </c>
      <c r="S93" s="47">
        <v>0.8435300925925926</v>
      </c>
      <c r="T93" t="s">
        <v>69</v>
      </c>
      <c r="V93" s="46">
        <v>39818</v>
      </c>
      <c r="W93" s="47">
        <v>0.5276157407407408</v>
      </c>
      <c r="Y93" s="46">
        <v>39822</v>
      </c>
      <c r="Z93" s="47">
        <v>0.6026273148148148</v>
      </c>
    </row>
    <row r="94" spans="2:26">
      <c r="B94" s="46">
        <v>39838</v>
      </c>
      <c r="C94" s="47">
        <v>0.66437500000000005</v>
      </c>
      <c r="D94">
        <v>40</v>
      </c>
      <c r="E94" t="s">
        <v>16</v>
      </c>
      <c r="H94" s="46">
        <v>39812</v>
      </c>
      <c r="I94" s="47">
        <v>0.73974537037037036</v>
      </c>
      <c r="J94">
        <v>178</v>
      </c>
      <c r="K94" t="s">
        <v>15</v>
      </c>
      <c r="N94" t="s">
        <v>12</v>
      </c>
      <c r="R94" s="46">
        <v>39787</v>
      </c>
      <c r="S94" s="47">
        <v>0.84469907407407396</v>
      </c>
      <c r="T94" t="s">
        <v>65</v>
      </c>
      <c r="V94" s="46">
        <v>39818</v>
      </c>
      <c r="W94" s="47">
        <v>0.52810185185185188</v>
      </c>
      <c r="Y94" s="46">
        <v>39822</v>
      </c>
      <c r="Z94" s="47">
        <v>0.65697916666666667</v>
      </c>
    </row>
    <row r="95" spans="2:26">
      <c r="B95" s="46">
        <v>39839</v>
      </c>
      <c r="C95" s="47">
        <v>0.92145833333333327</v>
      </c>
      <c r="D95">
        <v>6</v>
      </c>
      <c r="E95" t="s">
        <v>16</v>
      </c>
      <c r="H95" s="46">
        <v>39812</v>
      </c>
      <c r="I95" s="47">
        <v>0.74215277777777777</v>
      </c>
      <c r="J95">
        <v>21</v>
      </c>
      <c r="K95" t="s">
        <v>15</v>
      </c>
      <c r="N95" t="s">
        <v>12</v>
      </c>
      <c r="R95" s="46">
        <v>39787</v>
      </c>
      <c r="S95" s="47">
        <v>0.84500000000000008</v>
      </c>
      <c r="T95" t="s">
        <v>66</v>
      </c>
      <c r="V95" s="46">
        <v>39818</v>
      </c>
      <c r="W95" s="47">
        <v>0.52888888888888885</v>
      </c>
      <c r="Y95" s="46">
        <v>39822</v>
      </c>
      <c r="Z95" s="47">
        <v>0.65825231481481483</v>
      </c>
    </row>
    <row r="96" spans="2:26">
      <c r="B96" s="46">
        <v>39840</v>
      </c>
      <c r="C96" s="47">
        <v>0.3984375</v>
      </c>
      <c r="D96">
        <v>8</v>
      </c>
      <c r="E96" t="s">
        <v>16</v>
      </c>
      <c r="H96" s="46">
        <v>39813</v>
      </c>
      <c r="I96" s="47">
        <v>0.60725694444444445</v>
      </c>
      <c r="J96">
        <v>64</v>
      </c>
      <c r="K96" t="s">
        <v>15</v>
      </c>
      <c r="N96" t="s">
        <v>12</v>
      </c>
      <c r="R96" s="46">
        <v>39787</v>
      </c>
      <c r="S96" s="47">
        <v>0.84520833333333334</v>
      </c>
      <c r="T96" t="s">
        <v>69</v>
      </c>
      <c r="V96" s="46">
        <v>39818</v>
      </c>
      <c r="W96" s="47">
        <v>0.54087962962962965</v>
      </c>
      <c r="Y96" s="46">
        <v>39822</v>
      </c>
      <c r="Z96" s="47">
        <v>0.66012731481481479</v>
      </c>
    </row>
    <row r="97" spans="2:26">
      <c r="B97" s="46">
        <v>39840</v>
      </c>
      <c r="C97" s="47">
        <v>0.45878472222222227</v>
      </c>
      <c r="D97">
        <v>6</v>
      </c>
      <c r="E97" t="s">
        <v>16</v>
      </c>
      <c r="H97" s="16">
        <v>39814</v>
      </c>
      <c r="I97" s="17">
        <v>1.252314814814815E-2</v>
      </c>
      <c r="J97">
        <v>41</v>
      </c>
      <c r="K97" t="s">
        <v>16</v>
      </c>
      <c r="N97" s="13"/>
      <c r="O97" s="13" t="s">
        <v>12</v>
      </c>
      <c r="R97" s="46">
        <v>39787</v>
      </c>
      <c r="S97" s="47">
        <v>0.84629629629629621</v>
      </c>
      <c r="T97" t="s">
        <v>65</v>
      </c>
      <c r="V97" s="46">
        <v>39818</v>
      </c>
      <c r="W97" s="47">
        <v>0.63241898148148146</v>
      </c>
      <c r="Y97" s="46">
        <v>39822</v>
      </c>
      <c r="Z97" s="47">
        <v>0.66262731481481485</v>
      </c>
    </row>
    <row r="98" spans="2:26">
      <c r="B98" s="46">
        <v>39840</v>
      </c>
      <c r="C98" s="47">
        <v>0.67238425925925915</v>
      </c>
      <c r="D98">
        <v>382</v>
      </c>
      <c r="E98" t="s">
        <v>15</v>
      </c>
      <c r="H98" s="16">
        <v>39814</v>
      </c>
      <c r="I98" s="17">
        <v>0.3271296296296296</v>
      </c>
      <c r="J98">
        <v>63</v>
      </c>
      <c r="K98" t="s">
        <v>15</v>
      </c>
      <c r="N98" s="13" t="s">
        <v>12</v>
      </c>
      <c r="O98" s="13"/>
      <c r="R98" s="46">
        <v>39787</v>
      </c>
      <c r="S98" s="47">
        <v>0.84659722222222233</v>
      </c>
      <c r="T98" t="s">
        <v>65</v>
      </c>
      <c r="V98" s="46">
        <v>39819</v>
      </c>
      <c r="W98" s="47">
        <v>0.22444444444444445</v>
      </c>
      <c r="Y98" s="46">
        <v>39822</v>
      </c>
      <c r="Z98" s="47">
        <v>0.66870370370370369</v>
      </c>
    </row>
    <row r="99" spans="2:26">
      <c r="B99" s="46">
        <v>39840</v>
      </c>
      <c r="C99" s="47">
        <v>0.85209490740740745</v>
      </c>
      <c r="D99">
        <v>141</v>
      </c>
      <c r="E99" t="s">
        <v>15</v>
      </c>
      <c r="H99" s="46">
        <v>39817</v>
      </c>
      <c r="I99" s="47">
        <v>3.7847222222222223E-3</v>
      </c>
      <c r="J99">
        <v>54</v>
      </c>
      <c r="K99" t="s">
        <v>16</v>
      </c>
      <c r="N99" t="s">
        <v>12</v>
      </c>
      <c r="R99" s="46">
        <v>39787</v>
      </c>
      <c r="S99" s="47">
        <v>0.93262731481481476</v>
      </c>
      <c r="T99" t="s">
        <v>73</v>
      </c>
      <c r="V99" s="46">
        <v>39819</v>
      </c>
      <c r="W99" s="47">
        <v>0.4645023148148148</v>
      </c>
      <c r="Y99" s="46">
        <v>39822</v>
      </c>
      <c r="Z99" s="47">
        <v>0.67041666666666666</v>
      </c>
    </row>
    <row r="100" spans="2:26">
      <c r="B100" s="46">
        <v>39841</v>
      </c>
      <c r="C100" s="47">
        <v>0.83450231481481485</v>
      </c>
      <c r="D100">
        <v>21</v>
      </c>
      <c r="E100" t="s">
        <v>15</v>
      </c>
      <c r="H100" s="46">
        <v>39817</v>
      </c>
      <c r="I100" s="47">
        <v>1.2442129629629629E-2</v>
      </c>
      <c r="J100">
        <v>31</v>
      </c>
      <c r="K100" t="s">
        <v>16</v>
      </c>
      <c r="N100" t="s">
        <v>12</v>
      </c>
      <c r="R100" s="46">
        <v>39788</v>
      </c>
      <c r="S100" s="47">
        <v>0.35099537037037037</v>
      </c>
      <c r="T100" t="s">
        <v>73</v>
      </c>
      <c r="V100" s="46">
        <v>39819</v>
      </c>
      <c r="W100" s="47">
        <v>0.56853009259259257</v>
      </c>
      <c r="Y100" s="46">
        <v>39822</v>
      </c>
      <c r="Z100" s="47">
        <v>0.71932870370370372</v>
      </c>
    </row>
    <row r="101" spans="2:26">
      <c r="B101" s="46">
        <v>39842</v>
      </c>
      <c r="C101" s="47">
        <v>0.61030092592592589</v>
      </c>
      <c r="D101">
        <v>86</v>
      </c>
      <c r="E101" t="s">
        <v>15</v>
      </c>
      <c r="H101" s="46">
        <v>39817</v>
      </c>
      <c r="I101" s="47">
        <v>2.4594907407407409E-2</v>
      </c>
      <c r="J101">
        <v>22</v>
      </c>
      <c r="K101" t="s">
        <v>16</v>
      </c>
      <c r="N101" t="s">
        <v>12</v>
      </c>
      <c r="R101" s="46">
        <v>39788</v>
      </c>
      <c r="S101" s="47">
        <v>0.84733796296296304</v>
      </c>
      <c r="T101" t="s">
        <v>65</v>
      </c>
      <c r="V101" s="46">
        <v>39819</v>
      </c>
      <c r="W101" s="47">
        <v>0.60378472222222224</v>
      </c>
      <c r="Y101" s="46">
        <v>39825</v>
      </c>
      <c r="Z101" s="47">
        <v>0.68533564814814818</v>
      </c>
    </row>
    <row r="102" spans="2:26">
      <c r="B102" s="46">
        <v>39842</v>
      </c>
      <c r="C102" s="47">
        <v>0.89063657407407415</v>
      </c>
      <c r="D102">
        <v>54</v>
      </c>
      <c r="E102" t="s">
        <v>15</v>
      </c>
      <c r="H102" s="46">
        <v>39819</v>
      </c>
      <c r="I102" s="47">
        <v>0.71027777777777779</v>
      </c>
      <c r="J102">
        <v>32</v>
      </c>
      <c r="K102" t="s">
        <v>16</v>
      </c>
      <c r="M102" t="s">
        <v>12</v>
      </c>
      <c r="R102" s="46">
        <v>39788</v>
      </c>
      <c r="S102" s="47">
        <v>0.85376157407407405</v>
      </c>
      <c r="T102" t="s">
        <v>67</v>
      </c>
      <c r="V102" s="46">
        <v>39820</v>
      </c>
      <c r="W102" s="47">
        <v>0.23657407407407408</v>
      </c>
      <c r="Y102" s="46">
        <v>39825</v>
      </c>
      <c r="Z102" s="47">
        <v>0.68942129629629623</v>
      </c>
    </row>
    <row r="103" spans="2:26">
      <c r="B103" s="46">
        <v>39844</v>
      </c>
      <c r="C103" s="47">
        <v>0.63167824074074075</v>
      </c>
      <c r="D103">
        <v>13</v>
      </c>
      <c r="E103" t="s">
        <v>15</v>
      </c>
      <c r="H103" s="46">
        <v>39819</v>
      </c>
      <c r="I103" s="47">
        <v>0.71069444444444452</v>
      </c>
      <c r="J103">
        <v>31</v>
      </c>
      <c r="K103" t="s">
        <v>16</v>
      </c>
      <c r="M103" t="s">
        <v>12</v>
      </c>
      <c r="R103" s="46">
        <v>39788</v>
      </c>
      <c r="S103" s="47">
        <v>0.85436342592592596</v>
      </c>
      <c r="T103" t="s">
        <v>67</v>
      </c>
      <c r="V103" s="46">
        <v>39820</v>
      </c>
      <c r="W103" s="47">
        <v>0.27400462962962963</v>
      </c>
      <c r="Y103" s="46">
        <v>39825</v>
      </c>
      <c r="Z103" s="47">
        <v>0.8758217592592592</v>
      </c>
    </row>
    <row r="104" spans="2:26">
      <c r="B104" s="46">
        <v>39844</v>
      </c>
      <c r="C104" s="47">
        <v>0.63207175925925929</v>
      </c>
      <c r="D104">
        <v>5</v>
      </c>
      <c r="E104" t="s">
        <v>16</v>
      </c>
      <c r="H104" s="46">
        <v>39821</v>
      </c>
      <c r="I104" s="47">
        <v>0.9940972222222223</v>
      </c>
      <c r="J104">
        <v>16</v>
      </c>
      <c r="K104" t="s">
        <v>16</v>
      </c>
      <c r="M104" t="s">
        <v>12</v>
      </c>
      <c r="R104" s="46">
        <v>39788</v>
      </c>
      <c r="S104" s="47">
        <v>0.85719907407407403</v>
      </c>
      <c r="T104" t="s">
        <v>73</v>
      </c>
      <c r="V104" s="46">
        <v>39820</v>
      </c>
      <c r="W104" s="47">
        <v>0.27400462962962963</v>
      </c>
      <c r="Y104" s="46">
        <v>39826</v>
      </c>
      <c r="Z104" s="47">
        <v>0.66076388888888882</v>
      </c>
    </row>
    <row r="105" spans="2:26">
      <c r="B105" s="46">
        <v>39844</v>
      </c>
      <c r="C105" s="47">
        <v>0.84097222222222223</v>
      </c>
      <c r="D105">
        <v>160</v>
      </c>
      <c r="E105" t="s">
        <v>15</v>
      </c>
      <c r="H105" s="46">
        <v>39821</v>
      </c>
      <c r="I105" s="47">
        <v>0.99494212962962969</v>
      </c>
      <c r="J105">
        <v>23</v>
      </c>
      <c r="K105" t="s">
        <v>16</v>
      </c>
      <c r="N105" t="s">
        <v>12</v>
      </c>
      <c r="R105" s="46">
        <v>39788</v>
      </c>
      <c r="S105" s="47">
        <v>0.85856481481481473</v>
      </c>
      <c r="T105" t="s">
        <v>73</v>
      </c>
      <c r="V105" s="46">
        <v>39820</v>
      </c>
      <c r="W105" s="47">
        <v>0.27401620370370372</v>
      </c>
      <c r="Y105" s="46">
        <v>39826</v>
      </c>
      <c r="Z105" s="47">
        <v>0.66136574074074073</v>
      </c>
    </row>
    <row r="106" spans="2:26">
      <c r="B106" s="46">
        <v>39844</v>
      </c>
      <c r="C106" s="47">
        <v>0.86792824074074071</v>
      </c>
      <c r="D106">
        <v>626</v>
      </c>
      <c r="E106" t="s">
        <v>15</v>
      </c>
      <c r="H106" s="46">
        <v>39822</v>
      </c>
      <c r="I106" s="47">
        <v>0.30464120370370368</v>
      </c>
      <c r="J106">
        <v>60</v>
      </c>
      <c r="K106" t="s">
        <v>16</v>
      </c>
      <c r="N106" t="s">
        <v>12</v>
      </c>
      <c r="R106" s="46">
        <v>39788</v>
      </c>
      <c r="S106" s="47">
        <v>0.90844907407407405</v>
      </c>
      <c r="T106" t="s">
        <v>67</v>
      </c>
      <c r="V106" s="46">
        <v>39820</v>
      </c>
      <c r="W106" s="47">
        <v>0.34371527777777783</v>
      </c>
      <c r="Y106" s="46">
        <v>39826</v>
      </c>
      <c r="Z106" s="47">
        <v>0.69729166666666664</v>
      </c>
    </row>
    <row r="107" spans="2:26">
      <c r="B107" s="46">
        <v>39845</v>
      </c>
      <c r="C107" s="47">
        <v>0.47518518518518515</v>
      </c>
      <c r="D107">
        <v>3</v>
      </c>
      <c r="E107" t="s">
        <v>16</v>
      </c>
      <c r="H107" s="46">
        <v>39822</v>
      </c>
      <c r="I107" s="47">
        <v>0.6683217592592593</v>
      </c>
      <c r="J107">
        <v>17</v>
      </c>
      <c r="K107" t="s">
        <v>15</v>
      </c>
      <c r="N107" t="s">
        <v>12</v>
      </c>
      <c r="R107" s="46">
        <v>39789</v>
      </c>
      <c r="S107" s="47">
        <v>0.30489583333333331</v>
      </c>
      <c r="T107" t="s">
        <v>67</v>
      </c>
      <c r="V107" s="46">
        <v>39820</v>
      </c>
      <c r="W107" s="47">
        <v>0.74989583333333332</v>
      </c>
      <c r="Y107" s="46">
        <v>39826</v>
      </c>
      <c r="Z107" s="47">
        <v>0.74614583333333329</v>
      </c>
    </row>
    <row r="108" spans="2:26">
      <c r="B108" s="46">
        <v>39845</v>
      </c>
      <c r="C108" s="47">
        <v>0.51525462962962965</v>
      </c>
      <c r="D108">
        <v>434</v>
      </c>
      <c r="E108" t="s">
        <v>15</v>
      </c>
      <c r="H108" s="46">
        <v>39822</v>
      </c>
      <c r="I108" s="47">
        <v>0.84020833333333333</v>
      </c>
      <c r="J108">
        <v>62</v>
      </c>
      <c r="K108" t="s">
        <v>15</v>
      </c>
      <c r="N108" t="s">
        <v>12</v>
      </c>
      <c r="R108" s="46">
        <v>39789</v>
      </c>
      <c r="S108" s="47">
        <v>0.55043981481481474</v>
      </c>
      <c r="T108" t="s">
        <v>73</v>
      </c>
      <c r="V108" s="46">
        <v>39820</v>
      </c>
      <c r="W108" s="47">
        <v>0.85368055555555555</v>
      </c>
      <c r="Y108" s="46">
        <v>39827</v>
      </c>
      <c r="Z108" s="47">
        <v>0.69339120370370377</v>
      </c>
    </row>
    <row r="109" spans="2:26">
      <c r="B109" s="46">
        <v>39845</v>
      </c>
      <c r="C109" s="47">
        <v>0.6054166666666666</v>
      </c>
      <c r="D109">
        <v>575</v>
      </c>
      <c r="E109" t="s">
        <v>15</v>
      </c>
      <c r="H109" s="16">
        <v>39822</v>
      </c>
      <c r="I109" s="17">
        <v>0.42351851851851857</v>
      </c>
      <c r="J109" t="s">
        <v>14</v>
      </c>
      <c r="K109" t="s">
        <v>14</v>
      </c>
      <c r="M109" t="s">
        <v>12</v>
      </c>
      <c r="N109" s="13"/>
      <c r="O109" s="13"/>
      <c r="R109" s="46">
        <v>39789</v>
      </c>
      <c r="S109" s="47">
        <v>0.83128472222222216</v>
      </c>
      <c r="T109" t="s">
        <v>65</v>
      </c>
      <c r="V109" s="46">
        <v>39821</v>
      </c>
      <c r="W109" s="47">
        <v>0.35234953703703703</v>
      </c>
      <c r="Y109" s="46">
        <v>39827</v>
      </c>
      <c r="Z109" s="47">
        <v>0.69643518518518521</v>
      </c>
    </row>
    <row r="110" spans="2:26">
      <c r="B110" s="46">
        <v>39845</v>
      </c>
      <c r="C110" s="47">
        <v>0.76763888888888887</v>
      </c>
      <c r="D110">
        <v>512</v>
      </c>
      <c r="E110" t="s">
        <v>15</v>
      </c>
      <c r="H110" s="46">
        <v>39822</v>
      </c>
      <c r="I110" s="47">
        <v>0.49283564814814818</v>
      </c>
      <c r="J110">
        <v>71</v>
      </c>
      <c r="K110" t="s">
        <v>15</v>
      </c>
      <c r="N110" t="s">
        <v>12</v>
      </c>
      <c r="R110" s="46">
        <v>39789</v>
      </c>
      <c r="S110" s="47">
        <v>0.83197916666666671</v>
      </c>
      <c r="T110" t="s">
        <v>69</v>
      </c>
      <c r="V110" s="46">
        <v>39821</v>
      </c>
      <c r="W110" s="47">
        <v>0.76537037037037037</v>
      </c>
      <c r="Y110" s="46">
        <v>39828</v>
      </c>
      <c r="Z110" s="47">
        <v>0.70333333333333325</v>
      </c>
    </row>
    <row r="111" spans="2:26">
      <c r="B111" s="46">
        <v>39845</v>
      </c>
      <c r="C111" s="47">
        <v>0.81693287037037043</v>
      </c>
      <c r="D111">
        <v>32</v>
      </c>
      <c r="E111" t="s">
        <v>16</v>
      </c>
      <c r="H111" s="46">
        <v>39822</v>
      </c>
      <c r="I111" s="47">
        <v>0.49511574074074072</v>
      </c>
      <c r="J111">
        <v>26</v>
      </c>
      <c r="K111" t="s">
        <v>15</v>
      </c>
      <c r="M111" t="s">
        <v>12</v>
      </c>
      <c r="R111" s="46">
        <v>39789</v>
      </c>
      <c r="S111" s="47">
        <v>0.83263888888888893</v>
      </c>
      <c r="T111" t="s">
        <v>67</v>
      </c>
      <c r="V111" s="46">
        <v>39821</v>
      </c>
      <c r="W111" s="47">
        <v>0.86195601851851855</v>
      </c>
      <c r="Y111" s="46">
        <v>39828</v>
      </c>
      <c r="Z111" s="47">
        <v>0.79202546296296295</v>
      </c>
    </row>
    <row r="112" spans="2:26">
      <c r="B112" s="46">
        <v>39845</v>
      </c>
      <c r="C112" s="47">
        <v>0.81754629629629638</v>
      </c>
      <c r="D112">
        <v>217</v>
      </c>
      <c r="E112" t="s">
        <v>15</v>
      </c>
      <c r="H112" s="46">
        <v>39822</v>
      </c>
      <c r="I112" s="47">
        <v>0.65642361111111114</v>
      </c>
      <c r="J112">
        <v>26</v>
      </c>
      <c r="K112" t="s">
        <v>15</v>
      </c>
      <c r="N112" t="s">
        <v>12</v>
      </c>
      <c r="R112" s="46">
        <v>39789</v>
      </c>
      <c r="S112" s="47">
        <v>0.8340277777777777</v>
      </c>
      <c r="T112" t="s">
        <v>69</v>
      </c>
      <c r="V112" s="46">
        <v>39821</v>
      </c>
      <c r="W112" s="47">
        <v>0.93699074074074085</v>
      </c>
      <c r="Y112" s="46">
        <v>39829</v>
      </c>
      <c r="Z112" s="47">
        <v>0.4211805555555555</v>
      </c>
    </row>
    <row r="113" spans="2:26">
      <c r="B113" s="46">
        <v>39845</v>
      </c>
      <c r="C113" s="47">
        <v>0.8878935185185185</v>
      </c>
      <c r="D113">
        <v>2134</v>
      </c>
      <c r="E113" t="s">
        <v>15</v>
      </c>
      <c r="H113" s="46">
        <v>39825</v>
      </c>
      <c r="I113" s="47">
        <v>0.3679398148148148</v>
      </c>
      <c r="J113">
        <v>21</v>
      </c>
      <c r="K113" t="s">
        <v>15</v>
      </c>
      <c r="N113" t="s">
        <v>12</v>
      </c>
      <c r="R113" s="46">
        <v>39789</v>
      </c>
      <c r="S113" s="47">
        <v>0.94335648148148143</v>
      </c>
      <c r="T113" t="s">
        <v>73</v>
      </c>
      <c r="V113" s="46">
        <v>39822</v>
      </c>
      <c r="W113" s="47">
        <v>0.29255787037037034</v>
      </c>
      <c r="Y113" s="46">
        <v>39843</v>
      </c>
      <c r="Z113" s="47">
        <v>0.40542824074074074</v>
      </c>
    </row>
    <row r="114" spans="2:26">
      <c r="B114" s="46">
        <v>39845</v>
      </c>
      <c r="C114" s="47">
        <v>0.29090277777777779</v>
      </c>
      <c r="D114">
        <v>124</v>
      </c>
      <c r="E114" t="s">
        <v>15</v>
      </c>
      <c r="H114" s="46">
        <v>39826</v>
      </c>
      <c r="I114" s="47">
        <v>0.75820601851851854</v>
      </c>
      <c r="J114">
        <v>46</v>
      </c>
      <c r="K114" t="s">
        <v>16</v>
      </c>
      <c r="O114" t="s">
        <v>12</v>
      </c>
      <c r="R114" s="46">
        <v>39789</v>
      </c>
      <c r="S114" s="47">
        <v>0.94715277777777773</v>
      </c>
      <c r="T114" t="s">
        <v>73</v>
      </c>
      <c r="V114" s="46">
        <v>39822</v>
      </c>
      <c r="W114" s="47">
        <v>0.30405092592592592</v>
      </c>
      <c r="Y114" s="46">
        <v>39845</v>
      </c>
      <c r="Z114" s="47">
        <v>0.30040509259259257</v>
      </c>
    </row>
    <row r="115" spans="2:26">
      <c r="B115" s="46">
        <v>39845</v>
      </c>
      <c r="C115" s="47">
        <v>0.33128472222222222</v>
      </c>
      <c r="D115">
        <v>60</v>
      </c>
      <c r="E115" t="s">
        <v>15</v>
      </c>
      <c r="H115" s="46">
        <v>39826</v>
      </c>
      <c r="I115" s="47">
        <v>0.75908564814814816</v>
      </c>
      <c r="J115">
        <v>46</v>
      </c>
      <c r="K115" t="s">
        <v>16</v>
      </c>
      <c r="O115" t="s">
        <v>12</v>
      </c>
      <c r="R115" s="46">
        <v>39790</v>
      </c>
      <c r="S115" s="47">
        <v>0.29905092592592591</v>
      </c>
      <c r="T115" t="s">
        <v>73</v>
      </c>
      <c r="V115" s="46">
        <v>39822</v>
      </c>
      <c r="W115" s="47">
        <v>0.30918981481481483</v>
      </c>
      <c r="Y115" s="46">
        <v>39845</v>
      </c>
      <c r="Z115" s="47">
        <v>0.86212962962962969</v>
      </c>
    </row>
    <row r="116" spans="2:26">
      <c r="B116" s="46">
        <v>39845</v>
      </c>
      <c r="C116" s="47">
        <v>0.45788194444444441</v>
      </c>
      <c r="D116">
        <v>22</v>
      </c>
      <c r="E116" t="s">
        <v>15</v>
      </c>
      <c r="H116" s="46">
        <v>39826</v>
      </c>
      <c r="I116" s="47">
        <v>0.77634259259259253</v>
      </c>
      <c r="J116">
        <v>453</v>
      </c>
      <c r="K116" t="s">
        <v>15</v>
      </c>
      <c r="O116" t="s">
        <v>12</v>
      </c>
      <c r="R116" s="46">
        <v>39790</v>
      </c>
      <c r="S116" s="47">
        <v>0.30376157407407406</v>
      </c>
      <c r="T116" t="s">
        <v>73</v>
      </c>
      <c r="V116" s="46">
        <v>39822</v>
      </c>
      <c r="W116" s="47">
        <v>0.3096875</v>
      </c>
      <c r="Y116" s="46">
        <v>39846</v>
      </c>
      <c r="Z116" s="47">
        <v>0.4839236111111111</v>
      </c>
    </row>
    <row r="117" spans="2:26">
      <c r="B117" s="46">
        <v>39846</v>
      </c>
      <c r="C117" s="47">
        <v>0.34577546296296297</v>
      </c>
      <c r="D117">
        <v>181</v>
      </c>
      <c r="E117" t="s">
        <v>15</v>
      </c>
      <c r="H117" s="46">
        <v>39827</v>
      </c>
      <c r="I117" s="47">
        <v>0.36689814814814814</v>
      </c>
      <c r="J117">
        <v>144</v>
      </c>
      <c r="K117" t="s">
        <v>15</v>
      </c>
      <c r="N117" t="s">
        <v>12</v>
      </c>
      <c r="R117" s="46">
        <v>39790</v>
      </c>
      <c r="S117" s="47">
        <v>0.30723379629629627</v>
      </c>
      <c r="T117" t="s">
        <v>73</v>
      </c>
      <c r="V117" s="46">
        <v>39822</v>
      </c>
      <c r="W117" s="47">
        <v>0.45050925925925928</v>
      </c>
      <c r="Y117" s="46">
        <v>39846</v>
      </c>
      <c r="Z117" s="47">
        <v>0.48885416666666665</v>
      </c>
    </row>
    <row r="118" spans="2:26">
      <c r="B118" s="46">
        <v>39846</v>
      </c>
      <c r="C118" s="47">
        <v>0.48416666666666663</v>
      </c>
      <c r="D118">
        <v>240</v>
      </c>
      <c r="E118" t="s">
        <v>15</v>
      </c>
      <c r="H118" s="46">
        <v>39827</v>
      </c>
      <c r="I118" s="47">
        <v>0.65384259259259259</v>
      </c>
      <c r="J118">
        <v>109</v>
      </c>
      <c r="K118" t="s">
        <v>15</v>
      </c>
      <c r="O118" t="s">
        <v>12</v>
      </c>
      <c r="R118" s="46">
        <v>39790</v>
      </c>
      <c r="S118" s="47">
        <v>0.84745370370370365</v>
      </c>
      <c r="T118" t="s">
        <v>67</v>
      </c>
      <c r="V118" s="46">
        <v>39822</v>
      </c>
      <c r="W118" s="47">
        <v>0.46212962962962961</v>
      </c>
      <c r="Y118" s="46">
        <v>39847</v>
      </c>
      <c r="Z118" s="47">
        <v>0.39138888888888884</v>
      </c>
    </row>
    <row r="119" spans="2:26">
      <c r="B119" s="46">
        <v>39846</v>
      </c>
      <c r="C119" s="47">
        <v>0.56677083333333333</v>
      </c>
      <c r="D119">
        <v>154</v>
      </c>
      <c r="E119" t="s">
        <v>15</v>
      </c>
      <c r="H119" s="46">
        <v>39827</v>
      </c>
      <c r="I119" s="47">
        <v>0.68336805555555558</v>
      </c>
      <c r="J119">
        <v>51</v>
      </c>
      <c r="K119" t="s">
        <v>16</v>
      </c>
      <c r="O119" t="s">
        <v>12</v>
      </c>
      <c r="R119" s="46">
        <v>39790</v>
      </c>
      <c r="S119" s="47">
        <v>0.85753472222222227</v>
      </c>
      <c r="T119" t="s">
        <v>69</v>
      </c>
      <c r="V119" s="46">
        <v>39822</v>
      </c>
      <c r="W119" s="47">
        <v>0.4622337962962963</v>
      </c>
      <c r="Y119" s="46">
        <v>39847</v>
      </c>
      <c r="Z119" s="47">
        <v>0.39304398148148145</v>
      </c>
    </row>
    <row r="120" spans="2:26">
      <c r="B120" s="46">
        <v>39846</v>
      </c>
      <c r="C120" s="47">
        <v>0.56960648148148152</v>
      </c>
      <c r="D120">
        <v>82</v>
      </c>
      <c r="E120" t="s">
        <v>15</v>
      </c>
      <c r="H120" s="46">
        <v>39827</v>
      </c>
      <c r="I120" s="47">
        <v>0.68435185185185177</v>
      </c>
      <c r="J120">
        <v>72</v>
      </c>
      <c r="K120" t="s">
        <v>15</v>
      </c>
      <c r="O120" t="s">
        <v>12</v>
      </c>
      <c r="R120" s="46">
        <v>39791</v>
      </c>
      <c r="S120" s="47">
        <v>0.47129629629629632</v>
      </c>
      <c r="T120" t="s">
        <v>71</v>
      </c>
      <c r="V120" s="46">
        <v>39822</v>
      </c>
      <c r="W120" s="47">
        <v>0.46231481481481485</v>
      </c>
      <c r="Y120" s="46">
        <v>39847</v>
      </c>
      <c r="Z120" s="47">
        <v>0.47962962962962963</v>
      </c>
    </row>
    <row r="121" spans="2:26">
      <c r="B121" s="46">
        <v>39846</v>
      </c>
      <c r="C121" s="47">
        <v>0.57177083333333334</v>
      </c>
      <c r="D121">
        <v>31</v>
      </c>
      <c r="E121" t="s">
        <v>16</v>
      </c>
      <c r="H121" s="46">
        <v>39829</v>
      </c>
      <c r="I121" s="47">
        <v>0.76105324074074077</v>
      </c>
      <c r="J121">
        <v>26</v>
      </c>
      <c r="K121" t="s">
        <v>16</v>
      </c>
      <c r="O121" t="s">
        <v>12</v>
      </c>
      <c r="R121" s="46">
        <v>39791</v>
      </c>
      <c r="S121" s="47">
        <v>0.4846759259259259</v>
      </c>
      <c r="T121" t="s">
        <v>73</v>
      </c>
      <c r="V121" s="46">
        <v>39822</v>
      </c>
      <c r="W121" s="47">
        <v>0.46251157407407412</v>
      </c>
      <c r="Y121" s="46">
        <v>39847</v>
      </c>
      <c r="Z121" s="47">
        <v>0.48486111111111113</v>
      </c>
    </row>
    <row r="122" spans="2:26">
      <c r="B122" s="46">
        <v>39846</v>
      </c>
      <c r="C122" s="47">
        <v>0.57234953703703706</v>
      </c>
      <c r="D122">
        <v>92</v>
      </c>
      <c r="E122" t="s">
        <v>15</v>
      </c>
      <c r="H122" s="46">
        <v>39829</v>
      </c>
      <c r="I122" s="47">
        <v>0.86265046296296299</v>
      </c>
      <c r="J122">
        <v>37</v>
      </c>
      <c r="K122" t="s">
        <v>16</v>
      </c>
      <c r="O122" t="s">
        <v>12</v>
      </c>
      <c r="R122" s="46">
        <v>39791</v>
      </c>
      <c r="S122" s="47">
        <v>0.4846759259259259</v>
      </c>
      <c r="T122" t="s">
        <v>73</v>
      </c>
      <c r="V122" s="46">
        <v>39822</v>
      </c>
      <c r="W122" s="47">
        <v>0.49552083333333335</v>
      </c>
      <c r="Y122" s="46">
        <v>39847</v>
      </c>
      <c r="Z122" s="47">
        <v>0.77930555555555558</v>
      </c>
    </row>
    <row r="123" spans="2:26">
      <c r="B123" s="46">
        <v>39846</v>
      </c>
      <c r="C123" s="47">
        <v>0.73636574074074079</v>
      </c>
      <c r="D123">
        <v>34</v>
      </c>
      <c r="E123" t="s">
        <v>15</v>
      </c>
      <c r="H123" s="46">
        <v>39829</v>
      </c>
      <c r="I123" s="47">
        <v>0.86409722222222218</v>
      </c>
      <c r="J123">
        <v>34</v>
      </c>
      <c r="K123" t="s">
        <v>16</v>
      </c>
      <c r="O123" t="s">
        <v>12</v>
      </c>
      <c r="R123" s="46">
        <v>39791</v>
      </c>
      <c r="S123" s="47">
        <v>0.48650462962962965</v>
      </c>
      <c r="T123" t="s">
        <v>71</v>
      </c>
      <c r="V123" s="46">
        <v>39822</v>
      </c>
      <c r="W123" s="47">
        <v>0.57789351851851845</v>
      </c>
      <c r="Y123" s="46">
        <v>39854</v>
      </c>
      <c r="Z123" s="47">
        <v>0.74017361111111113</v>
      </c>
    </row>
    <row r="124" spans="2:26">
      <c r="B124" s="46">
        <v>39846</v>
      </c>
      <c r="C124" s="47">
        <v>0.79253472222222221</v>
      </c>
      <c r="D124">
        <v>32</v>
      </c>
      <c r="E124" t="s">
        <v>16</v>
      </c>
      <c r="H124" s="46">
        <v>39829</v>
      </c>
      <c r="I124" s="47">
        <v>0.87047453703703714</v>
      </c>
      <c r="J124">
        <v>148</v>
      </c>
      <c r="K124" t="s">
        <v>15</v>
      </c>
      <c r="P124" t="s">
        <v>12</v>
      </c>
      <c r="R124" s="46">
        <v>39791</v>
      </c>
      <c r="S124" s="47">
        <v>0.7321875000000001</v>
      </c>
      <c r="T124" t="s">
        <v>65</v>
      </c>
      <c r="V124" s="46">
        <v>39822</v>
      </c>
      <c r="W124" s="47">
        <v>0.59496527777777775</v>
      </c>
      <c r="Y124" s="46">
        <v>39854</v>
      </c>
      <c r="Z124" s="47">
        <v>0.79995370370370367</v>
      </c>
    </row>
    <row r="125" spans="2:26">
      <c r="B125" s="46">
        <v>39846</v>
      </c>
      <c r="C125" s="47">
        <v>0.80921296296296286</v>
      </c>
      <c r="D125">
        <v>160</v>
      </c>
      <c r="E125" t="s">
        <v>15</v>
      </c>
      <c r="H125" s="46">
        <v>39830</v>
      </c>
      <c r="I125" s="47">
        <v>0.4015393518518518</v>
      </c>
      <c r="J125">
        <v>16</v>
      </c>
      <c r="K125" t="s">
        <v>16</v>
      </c>
      <c r="M125" t="s">
        <v>12</v>
      </c>
      <c r="R125" s="46">
        <v>39791</v>
      </c>
      <c r="S125" s="47">
        <v>0.89800925925925934</v>
      </c>
      <c r="T125" t="s">
        <v>73</v>
      </c>
      <c r="V125" s="46">
        <v>39822</v>
      </c>
      <c r="W125" s="47">
        <v>0.62765046296296301</v>
      </c>
      <c r="Y125" s="46">
        <v>39860</v>
      </c>
      <c r="Z125" s="47">
        <v>0.72059027777777773</v>
      </c>
    </row>
    <row r="126" spans="2:26">
      <c r="B126" s="46">
        <v>39846</v>
      </c>
      <c r="C126" s="47">
        <v>0.89158564814814811</v>
      </c>
      <c r="D126">
        <v>717</v>
      </c>
      <c r="E126" t="s">
        <v>15</v>
      </c>
      <c r="H126" s="46">
        <v>39832</v>
      </c>
      <c r="I126" s="47">
        <v>0.4850694444444445</v>
      </c>
      <c r="J126">
        <v>19</v>
      </c>
      <c r="K126" t="s">
        <v>16</v>
      </c>
      <c r="M126" t="s">
        <v>12</v>
      </c>
      <c r="R126" s="46">
        <v>39791</v>
      </c>
      <c r="S126" s="47">
        <v>0.89800925925925934</v>
      </c>
      <c r="T126" t="s">
        <v>73</v>
      </c>
      <c r="V126" s="46">
        <v>39822</v>
      </c>
      <c r="W126" s="47">
        <v>0.65612268518518524</v>
      </c>
      <c r="Y126" s="46">
        <v>39860</v>
      </c>
      <c r="Z126" s="47">
        <v>0.78081018518518519</v>
      </c>
    </row>
    <row r="127" spans="2:26">
      <c r="B127" s="46">
        <v>39846</v>
      </c>
      <c r="C127" s="47">
        <v>0.9205092592592593</v>
      </c>
      <c r="D127">
        <v>784</v>
      </c>
      <c r="E127" t="s">
        <v>15</v>
      </c>
      <c r="H127" s="46">
        <v>39832</v>
      </c>
      <c r="I127" s="47">
        <v>0.49172453703703706</v>
      </c>
      <c r="J127">
        <v>31</v>
      </c>
      <c r="K127" t="s">
        <v>16</v>
      </c>
      <c r="M127" t="s">
        <v>12</v>
      </c>
      <c r="R127" s="46">
        <v>39791</v>
      </c>
      <c r="S127" s="47">
        <v>0.89900462962962957</v>
      </c>
      <c r="T127" t="s">
        <v>73</v>
      </c>
      <c r="V127" s="46">
        <v>39822</v>
      </c>
      <c r="W127" s="47">
        <v>0.65957175925925926</v>
      </c>
      <c r="Y127" s="46">
        <v>39860</v>
      </c>
      <c r="Z127" s="47">
        <v>0.78306712962962965</v>
      </c>
    </row>
    <row r="128" spans="2:26">
      <c r="B128" s="46">
        <v>39847</v>
      </c>
      <c r="C128" s="47">
        <v>0.34378472222222217</v>
      </c>
      <c r="D128">
        <v>308</v>
      </c>
      <c r="E128" t="s">
        <v>15</v>
      </c>
      <c r="H128" s="46">
        <v>39832</v>
      </c>
      <c r="I128" s="47">
        <v>0.81048611111111113</v>
      </c>
      <c r="J128">
        <v>411</v>
      </c>
      <c r="K128" t="s">
        <v>15</v>
      </c>
      <c r="N128" t="s">
        <v>12</v>
      </c>
      <c r="R128" s="46">
        <v>39791</v>
      </c>
      <c r="S128" s="47">
        <v>0.89901620370370372</v>
      </c>
      <c r="T128" t="s">
        <v>73</v>
      </c>
      <c r="V128" s="46">
        <v>39822</v>
      </c>
      <c r="W128" s="47">
        <v>0.65967592592592594</v>
      </c>
      <c r="Y128" s="46">
        <v>39860</v>
      </c>
      <c r="Z128" s="47">
        <v>0.81996527777777783</v>
      </c>
    </row>
    <row r="129" spans="2:26">
      <c r="B129" s="46">
        <v>39847</v>
      </c>
      <c r="C129" s="47">
        <v>0.48736111111111113</v>
      </c>
      <c r="D129">
        <v>174</v>
      </c>
      <c r="E129" t="s">
        <v>15</v>
      </c>
      <c r="H129" s="46">
        <v>39832</v>
      </c>
      <c r="I129" s="47">
        <v>0.89581018518518529</v>
      </c>
      <c r="J129">
        <v>44</v>
      </c>
      <c r="K129" t="s">
        <v>15</v>
      </c>
      <c r="N129" t="s">
        <v>12</v>
      </c>
      <c r="R129" s="46">
        <v>39791</v>
      </c>
      <c r="S129" s="47">
        <v>0.90035879629629623</v>
      </c>
      <c r="T129" t="s">
        <v>73</v>
      </c>
      <c r="V129" s="46">
        <v>39824</v>
      </c>
      <c r="W129" s="47">
        <v>0.46237268518518521</v>
      </c>
      <c r="Y129" s="46">
        <v>39860</v>
      </c>
      <c r="Z129" s="47">
        <v>0.82190972222222225</v>
      </c>
    </row>
    <row r="130" spans="2:26">
      <c r="B130" s="46">
        <v>39847</v>
      </c>
      <c r="C130" s="47">
        <v>0.56976851851851851</v>
      </c>
      <c r="D130">
        <v>30</v>
      </c>
      <c r="E130" t="s">
        <v>16</v>
      </c>
      <c r="H130" s="46">
        <v>39832</v>
      </c>
      <c r="I130" s="47">
        <v>0.89689814814814817</v>
      </c>
      <c r="J130">
        <v>17</v>
      </c>
      <c r="K130" t="s">
        <v>15</v>
      </c>
      <c r="N130" t="s">
        <v>12</v>
      </c>
      <c r="R130" s="46">
        <v>39791</v>
      </c>
      <c r="S130" s="47">
        <v>0.90037037037037038</v>
      </c>
      <c r="T130" t="s">
        <v>73</v>
      </c>
      <c r="V130" s="46">
        <v>39824</v>
      </c>
      <c r="W130" s="47">
        <v>0.50151620370370364</v>
      </c>
      <c r="Y130" s="46">
        <v>39860</v>
      </c>
      <c r="Z130" s="47">
        <v>0.82451388888888888</v>
      </c>
    </row>
    <row r="131" spans="2:26">
      <c r="B131" s="46">
        <v>39847</v>
      </c>
      <c r="C131" s="47">
        <v>0.57035879629629627</v>
      </c>
      <c r="D131">
        <v>335</v>
      </c>
      <c r="E131" t="s">
        <v>15</v>
      </c>
      <c r="H131" s="46">
        <v>39833</v>
      </c>
      <c r="I131" s="47">
        <v>0.40728009259259257</v>
      </c>
      <c r="J131">
        <v>24</v>
      </c>
      <c r="K131" t="s">
        <v>16</v>
      </c>
      <c r="N131" t="s">
        <v>12</v>
      </c>
      <c r="R131" s="46">
        <v>39791</v>
      </c>
      <c r="S131" s="47">
        <v>0.90207175925925931</v>
      </c>
      <c r="T131" t="s">
        <v>67</v>
      </c>
      <c r="V131" s="46">
        <v>39825</v>
      </c>
      <c r="W131" s="47">
        <v>0.35984953703703698</v>
      </c>
      <c r="Y131" s="46">
        <v>39860</v>
      </c>
      <c r="Z131" s="47">
        <v>0.82820601851851849</v>
      </c>
    </row>
    <row r="132" spans="2:26">
      <c r="B132" s="46">
        <v>39847</v>
      </c>
      <c r="C132" s="47">
        <v>0.7107175925925926</v>
      </c>
      <c r="D132">
        <v>51</v>
      </c>
      <c r="E132" t="s">
        <v>15</v>
      </c>
      <c r="H132" s="46">
        <v>39833</v>
      </c>
      <c r="I132" s="47">
        <v>0.40769675925925924</v>
      </c>
      <c r="J132">
        <v>80</v>
      </c>
      <c r="K132" t="s">
        <v>15</v>
      </c>
      <c r="N132" t="s">
        <v>12</v>
      </c>
      <c r="R132" s="46">
        <v>39791</v>
      </c>
      <c r="S132" s="47">
        <v>0.9027546296296296</v>
      </c>
      <c r="T132" t="s">
        <v>69</v>
      </c>
      <c r="V132" s="46">
        <v>39825</v>
      </c>
      <c r="W132" s="47">
        <v>0.3682407407407407</v>
      </c>
      <c r="Y132" s="46">
        <v>39860</v>
      </c>
      <c r="Z132" s="47">
        <v>0.82990740740740743</v>
      </c>
    </row>
    <row r="133" spans="2:26">
      <c r="B133" s="46">
        <v>39847</v>
      </c>
      <c r="C133" s="47">
        <v>0.78128472222222223</v>
      </c>
      <c r="D133">
        <v>102</v>
      </c>
      <c r="E133" t="s">
        <v>15</v>
      </c>
      <c r="H133" s="46">
        <v>39834</v>
      </c>
      <c r="I133" s="47">
        <v>0.86248842592592589</v>
      </c>
      <c r="J133">
        <v>21</v>
      </c>
      <c r="K133" t="s">
        <v>15</v>
      </c>
      <c r="O133" t="s">
        <v>12</v>
      </c>
      <c r="R133" s="46">
        <v>39792</v>
      </c>
      <c r="S133" s="47">
        <v>8.6446759259259265E-2</v>
      </c>
      <c r="T133" t="s">
        <v>73</v>
      </c>
      <c r="V133" s="46">
        <v>39825</v>
      </c>
      <c r="W133" s="47">
        <v>0.44263888888888886</v>
      </c>
      <c r="Y133" s="46">
        <v>39861</v>
      </c>
      <c r="Z133" s="47">
        <v>0.71163194444444444</v>
      </c>
    </row>
    <row r="134" spans="2:26">
      <c r="B134" s="46">
        <v>39847</v>
      </c>
      <c r="C134" s="47">
        <v>0.83504629629629623</v>
      </c>
      <c r="D134">
        <v>34</v>
      </c>
      <c r="E134" t="s">
        <v>16</v>
      </c>
      <c r="H134" s="46">
        <v>39834</v>
      </c>
      <c r="I134" s="47">
        <v>0.86314814814814811</v>
      </c>
      <c r="J134">
        <v>22</v>
      </c>
      <c r="K134" t="s">
        <v>15</v>
      </c>
      <c r="O134" t="s">
        <v>12</v>
      </c>
      <c r="R134" s="46">
        <v>39792</v>
      </c>
      <c r="S134" s="47">
        <v>8.6458333333333345E-2</v>
      </c>
      <c r="T134" t="s">
        <v>73</v>
      </c>
      <c r="V134" s="46">
        <v>39825</v>
      </c>
      <c r="W134" s="47">
        <v>0.61493055555555554</v>
      </c>
      <c r="Y134" s="46">
        <v>39861</v>
      </c>
      <c r="Z134" s="47">
        <v>0.73178240740740741</v>
      </c>
    </row>
    <row r="135" spans="2:26">
      <c r="B135" s="46">
        <v>39847</v>
      </c>
      <c r="C135" s="47">
        <v>0.83568287037037037</v>
      </c>
      <c r="D135">
        <v>207</v>
      </c>
      <c r="E135" t="s">
        <v>15</v>
      </c>
      <c r="H135" s="46">
        <v>39835</v>
      </c>
      <c r="I135" s="47">
        <v>0.72640046296296301</v>
      </c>
      <c r="J135">
        <v>132</v>
      </c>
      <c r="K135" t="s">
        <v>15</v>
      </c>
      <c r="P135" t="s">
        <v>12</v>
      </c>
      <c r="R135" s="46">
        <v>39792</v>
      </c>
      <c r="S135" s="47">
        <v>9.1203703703703717E-2</v>
      </c>
      <c r="T135" t="s">
        <v>73</v>
      </c>
      <c r="V135" s="46">
        <v>39825</v>
      </c>
      <c r="W135" s="47">
        <v>0.68822916666666656</v>
      </c>
      <c r="Y135" s="46">
        <v>39862</v>
      </c>
      <c r="Z135" s="47">
        <v>0.82473379629629628</v>
      </c>
    </row>
    <row r="136" spans="2:26">
      <c r="B136" s="46">
        <v>39851</v>
      </c>
      <c r="C136" s="47">
        <v>0.8849999999999999</v>
      </c>
      <c r="D136">
        <v>6</v>
      </c>
      <c r="E136" t="s">
        <v>16</v>
      </c>
      <c r="H136" s="46">
        <v>39835</v>
      </c>
      <c r="I136" s="47">
        <v>0.73190972222222228</v>
      </c>
      <c r="J136">
        <v>29</v>
      </c>
      <c r="K136" t="s">
        <v>16</v>
      </c>
      <c r="M136" t="s">
        <v>12</v>
      </c>
      <c r="R136" s="46">
        <v>39792</v>
      </c>
      <c r="S136" s="47">
        <v>9.121527777777777E-2</v>
      </c>
      <c r="T136" t="s">
        <v>73</v>
      </c>
      <c r="V136" s="46">
        <v>39825</v>
      </c>
      <c r="W136" s="47">
        <v>0.68824074074074071</v>
      </c>
      <c r="Y136" s="46">
        <v>39862</v>
      </c>
      <c r="Z136" s="47">
        <v>0.83601851851851849</v>
      </c>
    </row>
    <row r="137" spans="2:26">
      <c r="B137" s="46">
        <v>39854</v>
      </c>
      <c r="C137" s="47">
        <v>0.56777777777777783</v>
      </c>
      <c r="D137" t="s">
        <v>14</v>
      </c>
      <c r="E137" t="s">
        <v>14</v>
      </c>
      <c r="H137" s="46">
        <v>39836</v>
      </c>
      <c r="I137" s="47">
        <v>0.36249999999999999</v>
      </c>
      <c r="J137">
        <v>22</v>
      </c>
      <c r="K137" t="s">
        <v>15</v>
      </c>
      <c r="N137" t="s">
        <v>12</v>
      </c>
      <c r="R137" s="46">
        <v>39792</v>
      </c>
      <c r="S137" s="47">
        <v>9.2326388888888888E-2</v>
      </c>
      <c r="T137" t="s">
        <v>67</v>
      </c>
      <c r="V137" s="46">
        <v>39825</v>
      </c>
      <c r="W137" s="47">
        <v>0.68881944444444443</v>
      </c>
      <c r="Y137" s="46">
        <v>39862</v>
      </c>
      <c r="Z137" s="47">
        <v>0.84017361111111111</v>
      </c>
    </row>
    <row r="138" spans="2:26">
      <c r="B138" s="46">
        <v>39854</v>
      </c>
      <c r="C138" s="47">
        <v>0.80196759259259265</v>
      </c>
      <c r="D138">
        <v>298</v>
      </c>
      <c r="E138" t="s">
        <v>15</v>
      </c>
      <c r="H138" s="16">
        <v>39838</v>
      </c>
      <c r="I138" s="17">
        <v>0.59725694444444444</v>
      </c>
      <c r="J138">
        <v>45</v>
      </c>
      <c r="K138" t="s">
        <v>15</v>
      </c>
      <c r="N138" s="13" t="s">
        <v>12</v>
      </c>
      <c r="O138" s="13"/>
      <c r="R138" s="46">
        <v>39792</v>
      </c>
      <c r="S138" s="47">
        <v>9.3217592592592588E-2</v>
      </c>
      <c r="T138" t="s">
        <v>65</v>
      </c>
      <c r="V138" s="46">
        <v>39825</v>
      </c>
      <c r="W138" s="47">
        <v>0.69243055555555555</v>
      </c>
      <c r="Y138" s="46">
        <v>39862</v>
      </c>
      <c r="Z138" s="47">
        <v>0.86265046296296299</v>
      </c>
    </row>
    <row r="139" spans="2:26">
      <c r="B139" s="46">
        <v>39854</v>
      </c>
      <c r="C139" s="47">
        <v>0.30989583333333331</v>
      </c>
      <c r="D139">
        <v>206</v>
      </c>
      <c r="E139" t="s">
        <v>15</v>
      </c>
      <c r="H139" s="16">
        <v>39838</v>
      </c>
      <c r="I139" s="17">
        <v>0.59799768518518526</v>
      </c>
      <c r="J139">
        <v>21</v>
      </c>
      <c r="K139" t="s">
        <v>15</v>
      </c>
      <c r="N139" s="13" t="s">
        <v>12</v>
      </c>
      <c r="O139" s="13"/>
      <c r="R139" s="46">
        <v>39792</v>
      </c>
      <c r="S139" s="47">
        <v>0.78224537037037034</v>
      </c>
      <c r="T139" t="s">
        <v>65</v>
      </c>
      <c r="V139" s="46">
        <v>39826</v>
      </c>
      <c r="W139" s="47">
        <v>0.37714120370370369</v>
      </c>
      <c r="Y139" s="46">
        <v>39862</v>
      </c>
      <c r="Z139" s="47">
        <v>0.87234953703703699</v>
      </c>
    </row>
    <row r="140" spans="2:26">
      <c r="B140" s="46">
        <v>39855</v>
      </c>
      <c r="C140" s="47">
        <v>0.73346064814814815</v>
      </c>
      <c r="D140" t="s">
        <v>14</v>
      </c>
      <c r="E140" t="s">
        <v>14</v>
      </c>
      <c r="H140" s="16">
        <v>39838</v>
      </c>
      <c r="I140" s="17">
        <v>0.73577546296296292</v>
      </c>
      <c r="J140">
        <v>125</v>
      </c>
      <c r="K140" t="s">
        <v>16</v>
      </c>
      <c r="N140" s="13" t="s">
        <v>12</v>
      </c>
      <c r="O140" s="13"/>
      <c r="R140" s="46">
        <v>39792</v>
      </c>
      <c r="S140" s="47">
        <v>0.97506944444444443</v>
      </c>
      <c r="T140" t="s">
        <v>68</v>
      </c>
      <c r="V140" s="46">
        <v>39826</v>
      </c>
      <c r="W140" s="47">
        <v>0.66527777777777775</v>
      </c>
      <c r="Y140" s="46">
        <v>39862</v>
      </c>
      <c r="Z140" s="47">
        <v>0.87814814814814823</v>
      </c>
    </row>
    <row r="141" spans="2:26">
      <c r="B141" s="46">
        <v>39856</v>
      </c>
      <c r="C141" s="47">
        <v>0.53043981481481484</v>
      </c>
      <c r="D141">
        <v>12</v>
      </c>
      <c r="E141" t="s">
        <v>16</v>
      </c>
      <c r="H141" s="16">
        <v>39838</v>
      </c>
      <c r="I141" s="17">
        <v>0.77739583333333329</v>
      </c>
      <c r="J141" t="s">
        <v>14</v>
      </c>
      <c r="K141" t="s">
        <v>14</v>
      </c>
      <c r="N141" s="13" t="s">
        <v>12</v>
      </c>
      <c r="O141" s="13"/>
      <c r="R141" s="46">
        <v>39793</v>
      </c>
      <c r="S141" s="47">
        <v>0.42547453703703703</v>
      </c>
      <c r="T141" t="s">
        <v>73</v>
      </c>
      <c r="V141" s="46">
        <v>39826</v>
      </c>
      <c r="W141" s="47">
        <v>0.69679398148148142</v>
      </c>
      <c r="Y141" s="46">
        <v>39862</v>
      </c>
      <c r="Z141" s="47">
        <v>0.88263888888888886</v>
      </c>
    </row>
    <row r="142" spans="2:26">
      <c r="B142" s="46">
        <v>39856</v>
      </c>
      <c r="C142" s="47">
        <v>0.77475694444444443</v>
      </c>
      <c r="D142">
        <v>395</v>
      </c>
      <c r="E142" t="s">
        <v>15</v>
      </c>
      <c r="H142" s="16">
        <v>39840</v>
      </c>
      <c r="I142" s="17">
        <v>0.84768518518518521</v>
      </c>
      <c r="J142">
        <v>21</v>
      </c>
      <c r="K142" t="s">
        <v>16</v>
      </c>
      <c r="M142" t="s">
        <v>12</v>
      </c>
      <c r="N142" s="13"/>
      <c r="O142" s="13"/>
      <c r="R142" s="46">
        <v>39793</v>
      </c>
      <c r="S142" s="47">
        <v>0.42548611111111106</v>
      </c>
      <c r="T142" t="s">
        <v>73</v>
      </c>
      <c r="V142" s="46">
        <v>39826</v>
      </c>
      <c r="W142" s="47">
        <v>0.69949074074074069</v>
      </c>
      <c r="Y142" s="46">
        <v>39863</v>
      </c>
      <c r="Z142" s="47">
        <v>0.45807870370370374</v>
      </c>
    </row>
    <row r="143" spans="2:26">
      <c r="B143" s="46">
        <v>39857</v>
      </c>
      <c r="C143" s="47">
        <v>0.31081018518518516</v>
      </c>
      <c r="D143">
        <v>32</v>
      </c>
      <c r="E143" t="s">
        <v>16</v>
      </c>
      <c r="H143" s="16">
        <v>39841</v>
      </c>
      <c r="I143" s="17">
        <v>0.75403935185185178</v>
      </c>
      <c r="J143">
        <v>128</v>
      </c>
      <c r="K143" t="s">
        <v>16</v>
      </c>
      <c r="N143" s="13" t="s">
        <v>12</v>
      </c>
      <c r="O143" s="13"/>
      <c r="R143" s="46">
        <v>39793</v>
      </c>
      <c r="S143" s="47">
        <v>0.36937500000000001</v>
      </c>
      <c r="T143" t="s">
        <v>73</v>
      </c>
      <c r="V143" s="46">
        <v>39826</v>
      </c>
      <c r="W143" s="47">
        <v>0.69964120370370375</v>
      </c>
      <c r="Y143" s="46">
        <v>39863</v>
      </c>
      <c r="Z143" s="47">
        <v>0.4604050925925926</v>
      </c>
    </row>
    <row r="144" spans="2:26">
      <c r="B144" s="46">
        <v>39857</v>
      </c>
      <c r="C144" s="47">
        <v>0.31133101851851852</v>
      </c>
      <c r="D144">
        <v>78</v>
      </c>
      <c r="E144" t="s">
        <v>15</v>
      </c>
      <c r="H144" s="16">
        <v>39841</v>
      </c>
      <c r="I144" s="17">
        <v>0.8938194444444445</v>
      </c>
      <c r="J144">
        <v>525</v>
      </c>
      <c r="K144" t="s">
        <v>15</v>
      </c>
      <c r="N144" s="13"/>
      <c r="O144" s="13" t="s">
        <v>12</v>
      </c>
      <c r="R144" s="46">
        <v>39793</v>
      </c>
      <c r="S144" s="47">
        <v>0.36938657407407405</v>
      </c>
      <c r="T144" t="s">
        <v>73</v>
      </c>
      <c r="V144" s="46">
        <v>39826</v>
      </c>
      <c r="W144" s="47">
        <v>0.69976851851851851</v>
      </c>
      <c r="Y144" s="46">
        <v>39864</v>
      </c>
      <c r="Z144" s="47">
        <v>0.4450115740740741</v>
      </c>
    </row>
    <row r="145" spans="2:26">
      <c r="B145" s="46">
        <v>39860</v>
      </c>
      <c r="C145" s="47">
        <v>0.78554398148148152</v>
      </c>
      <c r="D145">
        <v>32</v>
      </c>
      <c r="E145" t="s">
        <v>16</v>
      </c>
      <c r="H145" s="16">
        <v>39842</v>
      </c>
      <c r="I145" s="17">
        <v>0.60603009259259266</v>
      </c>
      <c r="J145">
        <v>56</v>
      </c>
      <c r="K145" t="s">
        <v>15</v>
      </c>
      <c r="N145" s="13" t="s">
        <v>12</v>
      </c>
      <c r="O145" s="13"/>
      <c r="R145" s="46">
        <v>39793</v>
      </c>
      <c r="S145" s="47">
        <v>0.28649305555555554</v>
      </c>
      <c r="T145" t="s">
        <v>65</v>
      </c>
      <c r="V145" s="46">
        <v>39826</v>
      </c>
      <c r="W145" s="47">
        <v>0.70045138888888892</v>
      </c>
      <c r="Y145" s="46">
        <v>39875</v>
      </c>
      <c r="Z145" s="47">
        <v>0.91781250000000003</v>
      </c>
    </row>
    <row r="146" spans="2:26">
      <c r="B146" s="46">
        <v>39861</v>
      </c>
      <c r="C146" s="47">
        <v>0.86006944444444444</v>
      </c>
      <c r="D146">
        <v>45</v>
      </c>
      <c r="E146" t="s">
        <v>15</v>
      </c>
      <c r="H146" s="16">
        <v>39842</v>
      </c>
      <c r="I146" s="17">
        <v>0.60696759259259259</v>
      </c>
      <c r="J146">
        <v>21</v>
      </c>
      <c r="K146" t="s">
        <v>15</v>
      </c>
      <c r="N146" s="13" t="s">
        <v>12</v>
      </c>
      <c r="O146" s="13"/>
      <c r="R146" s="46">
        <v>39793</v>
      </c>
      <c r="S146" s="47">
        <v>0.28649305555555554</v>
      </c>
      <c r="T146" t="s">
        <v>65</v>
      </c>
      <c r="V146" s="46">
        <v>39826</v>
      </c>
      <c r="W146" s="47">
        <v>0.74556712962962957</v>
      </c>
      <c r="Y146" s="46">
        <v>39876</v>
      </c>
      <c r="Z146" s="47">
        <v>0.71070601851851845</v>
      </c>
    </row>
    <row r="147" spans="2:26">
      <c r="B147" s="46">
        <v>39866</v>
      </c>
      <c r="C147" s="47">
        <v>0.54282407407407407</v>
      </c>
      <c r="D147">
        <v>32</v>
      </c>
      <c r="E147" t="s">
        <v>16</v>
      </c>
      <c r="H147" s="46">
        <v>39842</v>
      </c>
      <c r="I147" s="47">
        <v>0.60858796296296302</v>
      </c>
      <c r="J147">
        <v>76</v>
      </c>
      <c r="K147" t="s">
        <v>16</v>
      </c>
      <c r="M147" t="s">
        <v>12</v>
      </c>
      <c r="R147" s="46">
        <v>39793</v>
      </c>
      <c r="S147" s="47">
        <v>0.28649305555555554</v>
      </c>
      <c r="T147" t="s">
        <v>66</v>
      </c>
      <c r="V147" s="46">
        <v>39826</v>
      </c>
      <c r="W147" s="47">
        <v>0.8650578703703703</v>
      </c>
      <c r="Y147" s="46">
        <v>39878</v>
      </c>
      <c r="Z147" s="47">
        <v>0.79232638888888884</v>
      </c>
    </row>
    <row r="148" spans="2:26">
      <c r="B148" s="46">
        <v>39875</v>
      </c>
      <c r="C148" s="47">
        <v>0.84158564814814818</v>
      </c>
      <c r="D148">
        <v>34</v>
      </c>
      <c r="E148" t="s">
        <v>15</v>
      </c>
      <c r="H148" s="46">
        <v>39842</v>
      </c>
      <c r="I148" s="47">
        <v>0.6775578703703703</v>
      </c>
      <c r="J148">
        <v>58</v>
      </c>
      <c r="K148" t="s">
        <v>16</v>
      </c>
      <c r="O148" t="s">
        <v>12</v>
      </c>
      <c r="R148" s="46">
        <v>39793</v>
      </c>
      <c r="S148" s="47">
        <v>0.60120370370370368</v>
      </c>
      <c r="T148" t="s">
        <v>71</v>
      </c>
      <c r="V148" s="46">
        <v>39826</v>
      </c>
      <c r="W148" s="47">
        <v>0.92012731481481491</v>
      </c>
      <c r="Y148" s="46">
        <v>39878</v>
      </c>
      <c r="Z148" s="47">
        <v>0.80138888888888893</v>
      </c>
    </row>
    <row r="149" spans="2:26">
      <c r="B149" s="46">
        <v>39875</v>
      </c>
      <c r="C149" s="47">
        <v>0.92174768518518524</v>
      </c>
      <c r="D149">
        <v>3720</v>
      </c>
      <c r="E149" t="s">
        <v>15</v>
      </c>
      <c r="H149" s="46">
        <v>39843</v>
      </c>
      <c r="I149" s="47">
        <v>0.74040509259259257</v>
      </c>
      <c r="J149">
        <v>22</v>
      </c>
      <c r="K149" t="s">
        <v>15</v>
      </c>
      <c r="N149" t="s">
        <v>12</v>
      </c>
      <c r="R149" s="46">
        <v>39793</v>
      </c>
      <c r="S149" s="47">
        <v>0.60371527777777778</v>
      </c>
      <c r="T149" t="s">
        <v>71</v>
      </c>
      <c r="V149" s="46">
        <v>39827</v>
      </c>
      <c r="W149" s="47">
        <v>0.48138888888888887</v>
      </c>
      <c r="Y149" s="46">
        <v>39878</v>
      </c>
      <c r="Z149" s="47">
        <v>0.80884259259259261</v>
      </c>
    </row>
    <row r="150" spans="2:26">
      <c r="B150" s="46">
        <v>39876</v>
      </c>
      <c r="C150" s="47">
        <v>0.82105324074074071</v>
      </c>
      <c r="D150">
        <v>20</v>
      </c>
      <c r="E150" t="s">
        <v>16</v>
      </c>
      <c r="H150" s="46">
        <v>39843</v>
      </c>
      <c r="I150" s="47">
        <v>0.75042824074074066</v>
      </c>
      <c r="J150">
        <v>27</v>
      </c>
      <c r="K150" t="s">
        <v>16</v>
      </c>
      <c r="N150" t="s">
        <v>12</v>
      </c>
      <c r="R150" s="46">
        <v>39793</v>
      </c>
      <c r="S150" s="47">
        <v>0.73886574074074074</v>
      </c>
      <c r="T150" t="s">
        <v>73</v>
      </c>
      <c r="V150" s="46">
        <v>39827</v>
      </c>
      <c r="W150" s="47">
        <v>0.69593749999999999</v>
      </c>
      <c r="Y150" s="46">
        <v>39878</v>
      </c>
      <c r="Z150" s="47">
        <v>0.85402777777777772</v>
      </c>
    </row>
    <row r="151" spans="2:26">
      <c r="B151" s="46">
        <v>39876</v>
      </c>
      <c r="C151" s="47">
        <v>0.90137731481481476</v>
      </c>
      <c r="D151">
        <v>415</v>
      </c>
      <c r="E151" t="s">
        <v>15</v>
      </c>
      <c r="H151" s="46">
        <v>39843</v>
      </c>
      <c r="I151" s="47">
        <v>0.40740740740740744</v>
      </c>
      <c r="J151">
        <v>22</v>
      </c>
      <c r="K151" t="s">
        <v>15</v>
      </c>
      <c r="N151" t="s">
        <v>12</v>
      </c>
      <c r="R151" s="46">
        <v>39793</v>
      </c>
      <c r="S151" s="47">
        <v>0.73887731481481478</v>
      </c>
      <c r="T151" t="s">
        <v>73</v>
      </c>
      <c r="V151" s="46">
        <v>39827</v>
      </c>
      <c r="W151" s="47">
        <v>0.69966435185185183</v>
      </c>
      <c r="Y151" s="46">
        <v>39884</v>
      </c>
      <c r="Z151" s="47">
        <v>0.87971064814814814</v>
      </c>
    </row>
    <row r="152" spans="2:26">
      <c r="B152" s="46">
        <v>39877</v>
      </c>
      <c r="C152" s="47">
        <v>0.84721064814814817</v>
      </c>
      <c r="D152">
        <v>31</v>
      </c>
      <c r="E152" t="s">
        <v>16</v>
      </c>
      <c r="H152" s="46">
        <v>39843</v>
      </c>
      <c r="I152" s="47">
        <v>0.73853009259259261</v>
      </c>
      <c r="J152" t="s">
        <v>14</v>
      </c>
      <c r="K152" t="s">
        <v>14</v>
      </c>
      <c r="N152" t="s">
        <v>12</v>
      </c>
      <c r="R152" s="46">
        <v>39793</v>
      </c>
      <c r="S152" s="47">
        <v>0.84925925925925927</v>
      </c>
      <c r="T152" t="s">
        <v>69</v>
      </c>
      <c r="V152" s="46">
        <v>39828</v>
      </c>
      <c r="W152" s="47">
        <v>0.70633101851851843</v>
      </c>
      <c r="Y152" s="46">
        <v>39898</v>
      </c>
      <c r="Z152" s="47">
        <v>0.24894675925925927</v>
      </c>
    </row>
    <row r="153" spans="2:26">
      <c r="B153" s="46">
        <v>39878</v>
      </c>
      <c r="C153" s="47">
        <v>0.52887731481481481</v>
      </c>
      <c r="D153">
        <v>8</v>
      </c>
      <c r="E153" t="s">
        <v>16</v>
      </c>
      <c r="H153" s="46">
        <v>39844</v>
      </c>
      <c r="I153" s="47">
        <v>0.64677083333333341</v>
      </c>
      <c r="J153">
        <v>32</v>
      </c>
      <c r="K153" t="s">
        <v>16</v>
      </c>
      <c r="M153" t="s">
        <v>12</v>
      </c>
      <c r="R153" s="46">
        <v>39793</v>
      </c>
      <c r="S153" s="47">
        <v>0.84962962962962962</v>
      </c>
      <c r="T153" t="s">
        <v>65</v>
      </c>
      <c r="V153" s="46">
        <v>39829</v>
      </c>
      <c r="W153" s="47">
        <v>0.4024537037037037</v>
      </c>
      <c r="Y153" s="46">
        <v>39898</v>
      </c>
      <c r="Z153" s="47">
        <v>0.36781249999999999</v>
      </c>
    </row>
    <row r="154" spans="2:26">
      <c r="B154" s="46">
        <v>39878</v>
      </c>
      <c r="C154" s="47">
        <v>0.69916666666666671</v>
      </c>
      <c r="D154">
        <v>304</v>
      </c>
      <c r="E154" t="s">
        <v>15</v>
      </c>
      <c r="H154" s="46">
        <v>39844</v>
      </c>
      <c r="I154" s="47">
        <v>0.81375000000000008</v>
      </c>
      <c r="J154">
        <v>11</v>
      </c>
      <c r="K154" t="s">
        <v>16</v>
      </c>
      <c r="M154" t="s">
        <v>12</v>
      </c>
      <c r="R154" s="46">
        <v>39793</v>
      </c>
      <c r="S154" s="47">
        <v>0.84971064814814812</v>
      </c>
      <c r="T154" t="s">
        <v>66</v>
      </c>
      <c r="V154" s="46">
        <v>39829</v>
      </c>
      <c r="W154" s="47">
        <v>0.77885416666666663</v>
      </c>
    </row>
    <row r="155" spans="2:26">
      <c r="B155" s="46">
        <v>39882</v>
      </c>
      <c r="C155" s="47">
        <v>0.54214120370370367</v>
      </c>
      <c r="D155" t="s">
        <v>14</v>
      </c>
      <c r="E155" t="s">
        <v>14</v>
      </c>
      <c r="H155" s="46">
        <v>39844</v>
      </c>
      <c r="I155" s="47">
        <v>0.81525462962962969</v>
      </c>
      <c r="J155">
        <v>56</v>
      </c>
      <c r="K155" t="s">
        <v>16</v>
      </c>
      <c r="N155" t="s">
        <v>12</v>
      </c>
      <c r="R155" s="46">
        <v>39793</v>
      </c>
      <c r="S155" s="47">
        <v>0.84979166666666661</v>
      </c>
      <c r="T155" t="s">
        <v>66</v>
      </c>
      <c r="V155" s="46">
        <v>39830</v>
      </c>
      <c r="W155" s="47">
        <v>5.4953703703703706E-2</v>
      </c>
    </row>
    <row r="156" spans="2:26">
      <c r="B156" s="46">
        <v>39882</v>
      </c>
      <c r="C156" s="47">
        <v>0.74593750000000003</v>
      </c>
      <c r="D156">
        <v>31</v>
      </c>
      <c r="E156" t="s">
        <v>15</v>
      </c>
      <c r="H156" s="46">
        <v>39844</v>
      </c>
      <c r="I156" s="47">
        <v>0.82387731481481474</v>
      </c>
      <c r="J156">
        <v>15</v>
      </c>
      <c r="K156" t="s">
        <v>16</v>
      </c>
      <c r="P156" t="s">
        <v>12</v>
      </c>
      <c r="R156" s="46">
        <v>39793</v>
      </c>
      <c r="S156" s="47">
        <v>0.84990740740740733</v>
      </c>
      <c r="T156" t="s">
        <v>66</v>
      </c>
      <c r="V156" s="46">
        <v>39830</v>
      </c>
      <c r="W156" s="47">
        <v>0.39734953703703701</v>
      </c>
    </row>
    <row r="157" spans="2:26">
      <c r="B157" s="46">
        <v>39882</v>
      </c>
      <c r="C157" s="47">
        <v>0.74910879629629623</v>
      </c>
      <c r="D157">
        <v>17</v>
      </c>
      <c r="E157" t="s">
        <v>16</v>
      </c>
      <c r="H157" s="46">
        <v>39844</v>
      </c>
      <c r="I157" s="47">
        <v>0.84342592592592591</v>
      </c>
      <c r="J157">
        <v>133</v>
      </c>
      <c r="K157" t="s">
        <v>15</v>
      </c>
      <c r="O157" t="s">
        <v>12</v>
      </c>
      <c r="R157" s="46">
        <v>39793</v>
      </c>
      <c r="S157" s="47">
        <v>0.85003472222222232</v>
      </c>
      <c r="T157" t="s">
        <v>66</v>
      </c>
      <c r="V157" s="46">
        <v>39830</v>
      </c>
      <c r="W157" s="47">
        <v>0.87615740740740744</v>
      </c>
    </row>
    <row r="158" spans="2:26">
      <c r="B158" s="46">
        <v>39884</v>
      </c>
      <c r="C158" s="47">
        <v>0.88657407407407407</v>
      </c>
      <c r="D158">
        <v>988</v>
      </c>
      <c r="E158" t="s">
        <v>15</v>
      </c>
      <c r="H158" s="46">
        <v>39844</v>
      </c>
      <c r="I158" s="47">
        <v>0.84687499999999993</v>
      </c>
      <c r="J158">
        <v>26</v>
      </c>
      <c r="K158" t="s">
        <v>16</v>
      </c>
      <c r="N158" t="s">
        <v>12</v>
      </c>
      <c r="R158" s="46">
        <v>39793</v>
      </c>
      <c r="S158" s="47">
        <v>0.85043981481481479</v>
      </c>
      <c r="T158" t="s">
        <v>69</v>
      </c>
      <c r="V158" s="46">
        <v>39832</v>
      </c>
      <c r="W158" s="47">
        <v>0.89714120370370365</v>
      </c>
    </row>
    <row r="159" spans="2:26">
      <c r="B159" s="46">
        <v>39885</v>
      </c>
      <c r="C159" s="47">
        <v>0.31334490740740739</v>
      </c>
      <c r="D159">
        <v>35</v>
      </c>
      <c r="E159" t="s">
        <v>15</v>
      </c>
      <c r="H159" s="46">
        <v>39845</v>
      </c>
      <c r="I159" s="47">
        <v>0.49319444444444444</v>
      </c>
      <c r="J159">
        <v>42</v>
      </c>
      <c r="K159" t="s">
        <v>15</v>
      </c>
      <c r="O159" t="s">
        <v>12</v>
      </c>
      <c r="R159" s="46">
        <v>39793</v>
      </c>
      <c r="S159" s="47">
        <v>0.89658564814814812</v>
      </c>
      <c r="T159" t="s">
        <v>73</v>
      </c>
      <c r="V159" s="46">
        <v>39834</v>
      </c>
      <c r="W159" s="47">
        <v>0.82199074074074074</v>
      </c>
    </row>
    <row r="160" spans="2:26">
      <c r="B160" s="46">
        <v>39889</v>
      </c>
      <c r="C160" s="47">
        <v>0.54200231481481487</v>
      </c>
      <c r="D160">
        <v>24</v>
      </c>
      <c r="E160" t="s">
        <v>15</v>
      </c>
      <c r="H160" s="46">
        <v>39845</v>
      </c>
      <c r="I160" s="47">
        <v>0.73043981481481479</v>
      </c>
      <c r="J160">
        <v>129</v>
      </c>
      <c r="K160" t="s">
        <v>16</v>
      </c>
      <c r="M160" t="s">
        <v>12</v>
      </c>
      <c r="R160" s="46">
        <v>39793</v>
      </c>
      <c r="S160" s="47">
        <v>0.89659722222222227</v>
      </c>
      <c r="T160" t="s">
        <v>73</v>
      </c>
      <c r="V160" s="46">
        <v>39834</v>
      </c>
      <c r="W160" s="47">
        <v>0.82246527777777778</v>
      </c>
    </row>
    <row r="161" spans="2:23">
      <c r="B161" s="46">
        <v>39892</v>
      </c>
      <c r="C161" s="47">
        <v>0.92084490740740732</v>
      </c>
      <c r="D161">
        <v>133</v>
      </c>
      <c r="E161" t="s">
        <v>15</v>
      </c>
      <c r="H161" s="46">
        <v>39845</v>
      </c>
      <c r="I161" s="47">
        <v>0.73243055555555558</v>
      </c>
      <c r="J161">
        <v>215</v>
      </c>
      <c r="K161" t="s">
        <v>15</v>
      </c>
      <c r="O161" t="s">
        <v>12</v>
      </c>
      <c r="R161" s="46">
        <v>39793</v>
      </c>
      <c r="S161" s="47">
        <v>0.89701388888888889</v>
      </c>
      <c r="T161" t="s">
        <v>73</v>
      </c>
      <c r="V161" s="46">
        <v>39835</v>
      </c>
      <c r="W161" s="47">
        <v>0.46460648148148148</v>
      </c>
    </row>
    <row r="162" spans="2:23">
      <c r="B162" s="46"/>
      <c r="C162" s="47"/>
      <c r="H162" s="46">
        <v>39845</v>
      </c>
      <c r="I162" s="47">
        <v>0.85946759259259264</v>
      </c>
      <c r="J162">
        <v>48</v>
      </c>
      <c r="K162" t="s">
        <v>16</v>
      </c>
      <c r="O162" t="s">
        <v>12</v>
      </c>
      <c r="R162" s="46">
        <v>39793</v>
      </c>
      <c r="S162" s="47">
        <v>0.89702546296296293</v>
      </c>
      <c r="T162" t="s">
        <v>73</v>
      </c>
      <c r="V162" s="46">
        <v>39835</v>
      </c>
      <c r="W162" s="47">
        <v>0.53500000000000003</v>
      </c>
    </row>
    <row r="163" spans="2:23">
      <c r="H163" s="46">
        <v>39845</v>
      </c>
      <c r="I163" s="47">
        <v>0.86050925925925925</v>
      </c>
      <c r="J163">
        <v>50</v>
      </c>
      <c r="K163" t="s">
        <v>16</v>
      </c>
      <c r="O163" t="s">
        <v>12</v>
      </c>
      <c r="R163" s="46">
        <v>39793</v>
      </c>
      <c r="S163" s="47">
        <v>0.89722222222222225</v>
      </c>
      <c r="T163" t="s">
        <v>73</v>
      </c>
      <c r="V163" s="46">
        <v>39836</v>
      </c>
      <c r="W163" s="47">
        <v>0.36364583333333328</v>
      </c>
    </row>
    <row r="164" spans="2:23">
      <c r="H164" s="46">
        <v>39845</v>
      </c>
      <c r="I164" s="47">
        <v>0.86564814814814817</v>
      </c>
      <c r="J164">
        <v>21</v>
      </c>
      <c r="K164" t="s">
        <v>15</v>
      </c>
      <c r="N164" t="s">
        <v>12</v>
      </c>
      <c r="R164" s="46">
        <v>39793</v>
      </c>
      <c r="S164" s="47">
        <v>0.89723379629629629</v>
      </c>
      <c r="T164" t="s">
        <v>73</v>
      </c>
      <c r="V164" s="46">
        <v>39836</v>
      </c>
      <c r="W164" s="47">
        <v>0.87225694444444446</v>
      </c>
    </row>
    <row r="165" spans="2:23">
      <c r="H165" s="46">
        <v>39845</v>
      </c>
      <c r="I165" s="47">
        <v>0.87214120370370374</v>
      </c>
      <c r="J165">
        <v>49</v>
      </c>
      <c r="K165" t="s">
        <v>16</v>
      </c>
      <c r="O165" t="s">
        <v>12</v>
      </c>
      <c r="R165" s="46">
        <v>39793</v>
      </c>
      <c r="S165" s="47">
        <v>0.89805555555555561</v>
      </c>
      <c r="T165" t="s">
        <v>73</v>
      </c>
      <c r="V165" s="46">
        <v>39838</v>
      </c>
      <c r="W165" s="47">
        <v>0.59824074074074074</v>
      </c>
    </row>
    <row r="166" spans="2:23">
      <c r="H166" s="46">
        <v>39845</v>
      </c>
      <c r="I166" s="47">
        <v>0.8731944444444445</v>
      </c>
      <c r="J166">
        <v>91</v>
      </c>
      <c r="K166" t="s">
        <v>15</v>
      </c>
      <c r="O166" t="s">
        <v>12</v>
      </c>
      <c r="R166" s="46">
        <v>39793</v>
      </c>
      <c r="S166" s="47">
        <v>0.89805555555555561</v>
      </c>
      <c r="T166" t="s">
        <v>73</v>
      </c>
      <c r="V166" s="46">
        <v>39838</v>
      </c>
      <c r="W166" s="47">
        <v>0.66753472222222221</v>
      </c>
    </row>
    <row r="167" spans="2:23">
      <c r="H167" s="46">
        <v>39845</v>
      </c>
      <c r="I167" s="47">
        <v>0.28456018518518517</v>
      </c>
      <c r="J167">
        <v>16</v>
      </c>
      <c r="K167" t="s">
        <v>16</v>
      </c>
      <c r="M167" t="s">
        <v>12</v>
      </c>
      <c r="R167" s="46">
        <v>39793</v>
      </c>
      <c r="S167" s="47">
        <v>0.89965277777777775</v>
      </c>
      <c r="T167" t="s">
        <v>73</v>
      </c>
      <c r="V167" s="46">
        <v>39838</v>
      </c>
      <c r="W167" s="47">
        <v>0.66763888888888889</v>
      </c>
    </row>
    <row r="168" spans="2:23">
      <c r="H168" s="46">
        <v>39845</v>
      </c>
      <c r="I168" s="47">
        <v>0.30278935185185185</v>
      </c>
      <c r="J168">
        <v>410</v>
      </c>
      <c r="K168" t="s">
        <v>15</v>
      </c>
      <c r="O168" t="s">
        <v>12</v>
      </c>
      <c r="R168" s="46">
        <v>39793</v>
      </c>
      <c r="S168" s="47">
        <v>0.89966435185185178</v>
      </c>
      <c r="T168" t="s">
        <v>73</v>
      </c>
      <c r="V168" s="46">
        <v>39838</v>
      </c>
      <c r="W168" s="47">
        <v>0.69603009259259263</v>
      </c>
    </row>
    <row r="169" spans="2:23">
      <c r="H169" s="46">
        <v>39845</v>
      </c>
      <c r="I169" s="47">
        <v>0.45307870370370368</v>
      </c>
      <c r="J169">
        <v>244</v>
      </c>
      <c r="K169" t="s">
        <v>15</v>
      </c>
      <c r="M169" t="s">
        <v>12</v>
      </c>
      <c r="R169" s="46">
        <v>39793</v>
      </c>
      <c r="S169" s="47">
        <v>0.9018518518518519</v>
      </c>
      <c r="T169" t="s">
        <v>67</v>
      </c>
      <c r="V169" s="46">
        <v>39838</v>
      </c>
      <c r="W169" s="47">
        <v>0.69614583333333335</v>
      </c>
    </row>
    <row r="170" spans="2:23">
      <c r="H170" s="46">
        <v>39845</v>
      </c>
      <c r="I170" s="47">
        <v>0.45667824074074076</v>
      </c>
      <c r="J170">
        <v>126</v>
      </c>
      <c r="K170" t="s">
        <v>15</v>
      </c>
      <c r="O170" t="s">
        <v>12</v>
      </c>
      <c r="R170" s="46">
        <v>39794</v>
      </c>
      <c r="S170" s="47">
        <v>0.36711805555555554</v>
      </c>
      <c r="T170" t="s">
        <v>73</v>
      </c>
      <c r="V170" s="46">
        <v>39838</v>
      </c>
      <c r="W170" s="47">
        <v>0.69893518518518516</v>
      </c>
    </row>
    <row r="171" spans="2:23">
      <c r="H171" s="46">
        <v>39846</v>
      </c>
      <c r="I171" s="47">
        <v>0.49033564814814817</v>
      </c>
      <c r="J171">
        <v>50</v>
      </c>
      <c r="K171" t="s">
        <v>16</v>
      </c>
      <c r="O171" t="s">
        <v>12</v>
      </c>
      <c r="R171" s="46">
        <v>39794</v>
      </c>
      <c r="S171" s="47">
        <v>0.36712962962962964</v>
      </c>
      <c r="T171" t="s">
        <v>73</v>
      </c>
      <c r="V171" s="46">
        <v>39838</v>
      </c>
      <c r="W171" s="47">
        <v>0.69905092592592588</v>
      </c>
    </row>
    <row r="172" spans="2:23">
      <c r="H172" s="46">
        <v>39846</v>
      </c>
      <c r="I172" s="47">
        <v>0.56914351851851852</v>
      </c>
      <c r="J172">
        <v>31</v>
      </c>
      <c r="K172" t="s">
        <v>16</v>
      </c>
      <c r="O172" t="s">
        <v>12</v>
      </c>
      <c r="R172" s="46">
        <v>39794</v>
      </c>
      <c r="S172" s="47">
        <v>0.37086805555555552</v>
      </c>
      <c r="T172" t="s">
        <v>73</v>
      </c>
      <c r="V172" s="46">
        <v>39838</v>
      </c>
      <c r="W172" s="47">
        <v>0.69918981481481479</v>
      </c>
    </row>
    <row r="173" spans="2:23">
      <c r="H173" s="46">
        <v>39846</v>
      </c>
      <c r="I173" s="47">
        <v>0.73329861111111105</v>
      </c>
      <c r="J173">
        <v>38</v>
      </c>
      <c r="K173" t="s">
        <v>16</v>
      </c>
      <c r="O173" t="s">
        <v>12</v>
      </c>
      <c r="R173" s="46">
        <v>39794</v>
      </c>
      <c r="S173" s="47">
        <v>0.37086805555555552</v>
      </c>
      <c r="T173" t="s">
        <v>73</v>
      </c>
      <c r="V173" s="46">
        <v>39838</v>
      </c>
      <c r="W173" s="47">
        <v>0.7090277777777777</v>
      </c>
    </row>
    <row r="174" spans="2:23">
      <c r="H174" s="46">
        <v>39846</v>
      </c>
      <c r="I174" s="47">
        <v>0.74972222222222218</v>
      </c>
      <c r="J174">
        <v>76</v>
      </c>
      <c r="K174" t="s">
        <v>16</v>
      </c>
      <c r="O174" t="s">
        <v>12</v>
      </c>
      <c r="R174" s="46">
        <v>39794</v>
      </c>
      <c r="S174" s="47">
        <v>0.39351851851851855</v>
      </c>
      <c r="T174" t="s">
        <v>71</v>
      </c>
      <c r="V174" s="46">
        <v>39838</v>
      </c>
      <c r="W174" s="47">
        <v>0.70929398148148148</v>
      </c>
    </row>
    <row r="175" spans="2:23">
      <c r="H175" s="46">
        <v>39846</v>
      </c>
      <c r="I175" s="47">
        <v>0.75122685185185178</v>
      </c>
      <c r="J175">
        <v>479</v>
      </c>
      <c r="K175" t="s">
        <v>15</v>
      </c>
      <c r="O175" t="s">
        <v>12</v>
      </c>
      <c r="R175" s="46">
        <v>39794</v>
      </c>
      <c r="S175" s="47">
        <v>0.39377314814814812</v>
      </c>
      <c r="T175" t="s">
        <v>73</v>
      </c>
      <c r="V175" s="46">
        <v>39838</v>
      </c>
      <c r="W175" s="47">
        <v>0.74368055555555557</v>
      </c>
    </row>
    <row r="176" spans="2:23">
      <c r="H176" s="46">
        <v>39846</v>
      </c>
      <c r="I176" s="47">
        <v>0.75702546296296302</v>
      </c>
      <c r="J176">
        <v>335</v>
      </c>
      <c r="K176" t="s">
        <v>15</v>
      </c>
      <c r="N176" t="s">
        <v>12</v>
      </c>
      <c r="R176" s="46">
        <v>39794</v>
      </c>
      <c r="S176" s="47">
        <v>0.39378472222222222</v>
      </c>
      <c r="T176" t="s">
        <v>73</v>
      </c>
      <c r="V176" s="46">
        <v>39838</v>
      </c>
      <c r="W176" s="47">
        <v>0.74593750000000003</v>
      </c>
    </row>
    <row r="177" spans="8:23">
      <c r="H177" s="46">
        <v>39846</v>
      </c>
      <c r="I177" s="47">
        <v>0.7613078703703704</v>
      </c>
      <c r="J177">
        <v>329</v>
      </c>
      <c r="K177" t="s">
        <v>15</v>
      </c>
      <c r="O177" t="s">
        <v>12</v>
      </c>
      <c r="R177" s="46">
        <v>39794</v>
      </c>
      <c r="S177" s="47">
        <v>0.39893518518518517</v>
      </c>
      <c r="T177" t="s">
        <v>73</v>
      </c>
      <c r="V177" s="46">
        <v>39838</v>
      </c>
      <c r="W177" s="47">
        <v>0.74950231481481477</v>
      </c>
    </row>
    <row r="178" spans="8:23">
      <c r="H178" s="46">
        <v>39846</v>
      </c>
      <c r="I178" s="47">
        <v>0.76771990740740748</v>
      </c>
      <c r="J178">
        <v>47</v>
      </c>
      <c r="K178" t="s">
        <v>16</v>
      </c>
      <c r="M178" t="s">
        <v>12</v>
      </c>
      <c r="R178" s="46">
        <v>39794</v>
      </c>
      <c r="S178" s="47">
        <v>0.39894675925925926</v>
      </c>
      <c r="T178" t="s">
        <v>73</v>
      </c>
      <c r="V178" s="46">
        <v>39838</v>
      </c>
      <c r="W178" s="47">
        <v>0.74976851851851845</v>
      </c>
    </row>
    <row r="179" spans="8:23">
      <c r="H179" s="46">
        <v>39846</v>
      </c>
      <c r="I179" s="47">
        <v>0.76839120370370362</v>
      </c>
      <c r="J179">
        <v>12</v>
      </c>
      <c r="K179" t="s">
        <v>16</v>
      </c>
      <c r="N179" t="s">
        <v>12</v>
      </c>
      <c r="R179" s="46">
        <v>39794</v>
      </c>
      <c r="S179" s="47">
        <v>0.40216435185185184</v>
      </c>
      <c r="T179" t="s">
        <v>73</v>
      </c>
      <c r="V179" s="46">
        <v>39838</v>
      </c>
      <c r="W179" s="47">
        <v>0.77766203703703696</v>
      </c>
    </row>
    <row r="180" spans="8:23">
      <c r="H180" s="46">
        <v>39846</v>
      </c>
      <c r="I180" s="47">
        <v>0.7688194444444445</v>
      </c>
      <c r="J180">
        <v>367</v>
      </c>
      <c r="K180" t="s">
        <v>15</v>
      </c>
      <c r="O180" t="s">
        <v>12</v>
      </c>
      <c r="R180" s="46">
        <v>39794</v>
      </c>
      <c r="S180" s="47">
        <v>0.40217592592592594</v>
      </c>
      <c r="T180" t="s">
        <v>73</v>
      </c>
      <c r="V180" s="46">
        <v>39839</v>
      </c>
      <c r="W180" s="47">
        <v>0.70520833333333333</v>
      </c>
    </row>
    <row r="181" spans="8:23">
      <c r="H181" s="46">
        <v>39846</v>
      </c>
      <c r="I181" s="47">
        <v>0.79376157407407411</v>
      </c>
      <c r="J181">
        <v>37</v>
      </c>
      <c r="K181" t="s">
        <v>15</v>
      </c>
      <c r="P181" t="s">
        <v>12</v>
      </c>
      <c r="R181" s="46">
        <v>39794</v>
      </c>
      <c r="S181" s="47">
        <v>0.41114583333333332</v>
      </c>
      <c r="T181" t="s">
        <v>71</v>
      </c>
      <c r="V181" s="46">
        <v>39839</v>
      </c>
      <c r="W181" s="47">
        <v>0.70587962962962969</v>
      </c>
    </row>
    <row r="182" spans="8:23">
      <c r="H182" s="46">
        <v>39846</v>
      </c>
      <c r="I182" s="47">
        <v>0.80369212962962966</v>
      </c>
      <c r="J182">
        <v>73</v>
      </c>
      <c r="K182" t="s">
        <v>16</v>
      </c>
      <c r="M182" t="s">
        <v>12</v>
      </c>
      <c r="R182" s="46">
        <v>39794</v>
      </c>
      <c r="S182" s="47">
        <v>0.41140046296296301</v>
      </c>
      <c r="T182" t="s">
        <v>73</v>
      </c>
      <c r="V182" s="46">
        <v>39840</v>
      </c>
      <c r="W182" s="47">
        <v>0.83758101851851852</v>
      </c>
    </row>
    <row r="183" spans="8:23">
      <c r="H183" s="46">
        <v>39846</v>
      </c>
      <c r="I183" s="47">
        <v>0.80488425925925933</v>
      </c>
      <c r="J183">
        <v>26</v>
      </c>
      <c r="K183" t="s">
        <v>16</v>
      </c>
      <c r="N183" t="s">
        <v>12</v>
      </c>
      <c r="R183" s="46">
        <v>39794</v>
      </c>
      <c r="S183" s="47">
        <v>0.41141203703703705</v>
      </c>
      <c r="T183" t="s">
        <v>73</v>
      </c>
      <c r="V183" s="46">
        <v>39840</v>
      </c>
      <c r="W183" s="47">
        <v>0.8416203703703703</v>
      </c>
    </row>
    <row r="184" spans="8:23">
      <c r="H184" s="46">
        <v>39846</v>
      </c>
      <c r="I184" s="47">
        <v>0.90109953703703705</v>
      </c>
      <c r="J184">
        <v>814</v>
      </c>
      <c r="K184" t="s">
        <v>15</v>
      </c>
      <c r="O184" t="s">
        <v>12</v>
      </c>
      <c r="R184" s="46">
        <v>39794</v>
      </c>
      <c r="S184" s="47">
        <v>0.78150462962962963</v>
      </c>
      <c r="T184" t="s">
        <v>73</v>
      </c>
      <c r="V184" s="46">
        <v>39842</v>
      </c>
      <c r="W184" s="47">
        <v>0.60734953703703709</v>
      </c>
    </row>
    <row r="185" spans="8:23">
      <c r="H185" s="46">
        <v>39846</v>
      </c>
      <c r="I185" s="47">
        <v>0.91618055555555555</v>
      </c>
      <c r="J185">
        <v>169</v>
      </c>
      <c r="K185" t="s">
        <v>15</v>
      </c>
      <c r="O185" t="s">
        <v>12</v>
      </c>
      <c r="R185" s="46">
        <v>39794</v>
      </c>
      <c r="S185" s="47">
        <v>0.78151620370370367</v>
      </c>
      <c r="T185" t="s">
        <v>73</v>
      </c>
      <c r="V185" s="46">
        <v>39842</v>
      </c>
      <c r="W185" s="47">
        <v>0.60737268518518517</v>
      </c>
    </row>
    <row r="186" spans="8:23">
      <c r="H186" s="46">
        <v>39846</v>
      </c>
      <c r="I186" s="47">
        <v>0.95518518518518514</v>
      </c>
      <c r="J186">
        <v>1630</v>
      </c>
      <c r="K186" t="s">
        <v>15</v>
      </c>
      <c r="O186" t="s">
        <v>12</v>
      </c>
      <c r="R186" s="46">
        <v>39794</v>
      </c>
      <c r="S186" s="47">
        <v>0.80552083333333335</v>
      </c>
      <c r="T186" t="s">
        <v>67</v>
      </c>
      <c r="V186" s="46">
        <v>39842</v>
      </c>
      <c r="W186" s="47">
        <v>0.60737268518518517</v>
      </c>
    </row>
    <row r="187" spans="8:23">
      <c r="H187" s="46">
        <v>39847</v>
      </c>
      <c r="I187" s="47">
        <v>0.38973379629629629</v>
      </c>
      <c r="J187">
        <v>105</v>
      </c>
      <c r="K187" t="s">
        <v>15</v>
      </c>
      <c r="O187" t="s">
        <v>12</v>
      </c>
      <c r="R187" s="46">
        <v>39794</v>
      </c>
      <c r="S187" s="47">
        <v>0.91805555555555562</v>
      </c>
      <c r="T187" t="s">
        <v>73</v>
      </c>
      <c r="V187" s="46">
        <v>39842</v>
      </c>
      <c r="W187" s="47">
        <v>0.60791666666666666</v>
      </c>
    </row>
    <row r="188" spans="8:23">
      <c r="H188" s="46">
        <v>39847</v>
      </c>
      <c r="I188" s="47">
        <v>0.56861111111111107</v>
      </c>
      <c r="J188">
        <v>55</v>
      </c>
      <c r="K188" t="s">
        <v>15</v>
      </c>
      <c r="O188" t="s">
        <v>12</v>
      </c>
      <c r="R188" s="46">
        <v>39794</v>
      </c>
      <c r="S188" s="47">
        <v>0.91806712962962955</v>
      </c>
      <c r="T188" t="s">
        <v>73</v>
      </c>
      <c r="V188" s="46">
        <v>39842</v>
      </c>
      <c r="W188" s="47">
        <v>0.70250000000000001</v>
      </c>
    </row>
    <row r="189" spans="8:23">
      <c r="H189" s="46">
        <v>39847</v>
      </c>
      <c r="I189" s="47">
        <v>0.71027777777777779</v>
      </c>
      <c r="J189">
        <v>22</v>
      </c>
      <c r="K189" t="s">
        <v>16</v>
      </c>
      <c r="O189" t="s">
        <v>12</v>
      </c>
      <c r="R189" s="46">
        <v>39794</v>
      </c>
      <c r="S189" s="47">
        <v>0.93605324074074081</v>
      </c>
      <c r="T189" t="s">
        <v>73</v>
      </c>
      <c r="V189" s="46">
        <v>39842</v>
      </c>
      <c r="W189" s="47">
        <v>0.70444444444444443</v>
      </c>
    </row>
    <row r="190" spans="8:23">
      <c r="H190" s="46">
        <v>39847</v>
      </c>
      <c r="I190" s="47">
        <v>0.71168981481481486</v>
      </c>
      <c r="J190">
        <v>34</v>
      </c>
      <c r="K190" t="s">
        <v>16</v>
      </c>
      <c r="O190" t="s">
        <v>12</v>
      </c>
      <c r="R190" s="46">
        <v>39794</v>
      </c>
      <c r="S190" s="47">
        <v>0.93606481481481485</v>
      </c>
      <c r="T190" t="s">
        <v>73</v>
      </c>
      <c r="V190" s="46">
        <v>39843</v>
      </c>
      <c r="W190" s="47">
        <v>0.74079861111111101</v>
      </c>
    </row>
    <row r="191" spans="8:23">
      <c r="H191" s="46">
        <v>39847</v>
      </c>
      <c r="I191" s="47">
        <v>0.74450231481481488</v>
      </c>
      <c r="J191">
        <v>83</v>
      </c>
      <c r="K191" t="s">
        <v>15</v>
      </c>
      <c r="O191" t="s">
        <v>12</v>
      </c>
      <c r="R191" s="46">
        <v>39794</v>
      </c>
      <c r="S191" s="47">
        <v>0.96075231481481482</v>
      </c>
      <c r="T191" t="s">
        <v>71</v>
      </c>
      <c r="V191" s="46">
        <v>39843</v>
      </c>
      <c r="W191" s="47">
        <v>0.74089120370370365</v>
      </c>
    </row>
    <row r="192" spans="8:23">
      <c r="H192" s="46">
        <v>39847</v>
      </c>
      <c r="I192" s="47">
        <v>0.79376157407407411</v>
      </c>
      <c r="J192">
        <v>53</v>
      </c>
      <c r="K192" t="s">
        <v>15</v>
      </c>
      <c r="O192" t="s">
        <v>12</v>
      </c>
      <c r="R192" s="46">
        <v>39794</v>
      </c>
      <c r="S192" s="47">
        <v>0.96612268518518529</v>
      </c>
      <c r="T192" t="s">
        <v>73</v>
      </c>
      <c r="V192" s="46">
        <v>39843</v>
      </c>
      <c r="W192" s="47">
        <v>0.40771990740740738</v>
      </c>
    </row>
    <row r="193" spans="8:23">
      <c r="H193" s="46">
        <v>39847</v>
      </c>
      <c r="I193" s="47">
        <v>0.805150462962963</v>
      </c>
      <c r="J193">
        <v>46</v>
      </c>
      <c r="K193" t="s">
        <v>16</v>
      </c>
      <c r="O193" t="s">
        <v>12</v>
      </c>
      <c r="R193" s="46">
        <v>39794</v>
      </c>
      <c r="S193" s="47">
        <v>0.96613425925925922</v>
      </c>
      <c r="T193" t="s">
        <v>73</v>
      </c>
      <c r="V193" s="46">
        <v>39843</v>
      </c>
      <c r="W193" s="47">
        <v>0.46166666666666667</v>
      </c>
    </row>
    <row r="194" spans="8:23">
      <c r="H194" s="46">
        <v>39847</v>
      </c>
      <c r="I194" s="47">
        <v>0.80609953703703707</v>
      </c>
      <c r="J194">
        <v>45</v>
      </c>
      <c r="K194" t="s">
        <v>16</v>
      </c>
      <c r="N194" t="s">
        <v>12</v>
      </c>
      <c r="R194" s="46">
        <v>39794</v>
      </c>
      <c r="S194" s="47">
        <v>0.96646990740740746</v>
      </c>
      <c r="T194" t="s">
        <v>73</v>
      </c>
      <c r="V194" s="46">
        <v>39843</v>
      </c>
      <c r="W194" s="47">
        <v>0.46677083333333336</v>
      </c>
    </row>
    <row r="195" spans="8:23">
      <c r="H195" s="46">
        <v>39847</v>
      </c>
      <c r="I195" s="47">
        <v>0.8375462962962964</v>
      </c>
      <c r="J195">
        <v>46</v>
      </c>
      <c r="K195" t="s">
        <v>15</v>
      </c>
      <c r="M195" t="s">
        <v>12</v>
      </c>
      <c r="R195" s="46">
        <v>39794</v>
      </c>
      <c r="S195" s="47">
        <v>0.96706018518518511</v>
      </c>
      <c r="T195" t="s">
        <v>67</v>
      </c>
      <c r="V195" s="46">
        <v>39843</v>
      </c>
      <c r="W195" s="47">
        <v>0.46696759259259263</v>
      </c>
    </row>
    <row r="196" spans="8:23">
      <c r="H196" s="46">
        <v>39849</v>
      </c>
      <c r="I196" s="47">
        <v>0.3404861111111111</v>
      </c>
      <c r="J196">
        <v>23</v>
      </c>
      <c r="K196" t="s">
        <v>15</v>
      </c>
      <c r="N196" t="s">
        <v>12</v>
      </c>
      <c r="R196" s="46">
        <v>39795</v>
      </c>
      <c r="S196" s="47">
        <v>0.34120370370370368</v>
      </c>
      <c r="T196" t="s">
        <v>67</v>
      </c>
      <c r="V196" s="46">
        <v>39843</v>
      </c>
      <c r="W196" s="47">
        <v>0.73876157407407417</v>
      </c>
    </row>
    <row r="197" spans="8:23">
      <c r="H197" s="46">
        <v>39850</v>
      </c>
      <c r="I197" s="47">
        <v>0.33189814814814816</v>
      </c>
      <c r="J197">
        <v>16</v>
      </c>
      <c r="K197" t="s">
        <v>16</v>
      </c>
      <c r="N197" t="s">
        <v>12</v>
      </c>
      <c r="R197" s="46">
        <v>39795</v>
      </c>
      <c r="S197" s="47">
        <v>0.93865740740740744</v>
      </c>
      <c r="T197" t="s">
        <v>73</v>
      </c>
      <c r="V197" s="46">
        <v>39845</v>
      </c>
      <c r="W197" s="47">
        <v>0.86598379629629629</v>
      </c>
    </row>
    <row r="198" spans="8:23">
      <c r="H198" s="46">
        <v>39850</v>
      </c>
      <c r="I198" s="47">
        <v>0.3321527777777778</v>
      </c>
      <c r="J198">
        <v>5</v>
      </c>
      <c r="K198" t="s">
        <v>16</v>
      </c>
      <c r="N198" t="s">
        <v>12</v>
      </c>
      <c r="R198" s="46">
        <v>39795</v>
      </c>
      <c r="S198" s="47">
        <v>0.93866898148148159</v>
      </c>
      <c r="T198" t="s">
        <v>73</v>
      </c>
      <c r="V198" s="46">
        <v>39845</v>
      </c>
      <c r="W198" s="47">
        <v>0.86611111111111105</v>
      </c>
    </row>
    <row r="199" spans="8:23">
      <c r="H199" s="46">
        <v>39853</v>
      </c>
      <c r="I199" s="47">
        <v>0.60403935185185187</v>
      </c>
      <c r="J199">
        <v>11</v>
      </c>
      <c r="K199" t="s">
        <v>16</v>
      </c>
      <c r="M199" t="s">
        <v>12</v>
      </c>
      <c r="R199" s="46">
        <v>39795</v>
      </c>
      <c r="S199" s="47">
        <v>0.94245370370370374</v>
      </c>
      <c r="T199" t="s">
        <v>73</v>
      </c>
      <c r="V199" s="46">
        <v>39845</v>
      </c>
      <c r="W199" s="47">
        <v>0.29978009259259258</v>
      </c>
    </row>
    <row r="200" spans="8:23">
      <c r="H200" s="46">
        <v>39854</v>
      </c>
      <c r="I200" s="47">
        <v>0.74443287037037031</v>
      </c>
      <c r="J200">
        <v>19</v>
      </c>
      <c r="K200" t="s">
        <v>16</v>
      </c>
      <c r="N200" t="s">
        <v>12</v>
      </c>
      <c r="R200" s="46">
        <v>39795</v>
      </c>
      <c r="S200" s="47">
        <v>0.94247685185185182</v>
      </c>
      <c r="T200" t="s">
        <v>73</v>
      </c>
      <c r="V200" s="46">
        <v>39845</v>
      </c>
      <c r="W200" s="47">
        <v>0.29989583333333331</v>
      </c>
    </row>
    <row r="201" spans="8:23">
      <c r="H201" s="46">
        <v>39854</v>
      </c>
      <c r="I201" s="47">
        <v>0.74988425925925928</v>
      </c>
      <c r="J201">
        <v>27</v>
      </c>
      <c r="K201" t="s">
        <v>16</v>
      </c>
      <c r="P201" t="s">
        <v>12</v>
      </c>
      <c r="R201" s="46">
        <v>39795</v>
      </c>
      <c r="S201" s="47">
        <v>0.94505787037037037</v>
      </c>
      <c r="T201" t="s">
        <v>73</v>
      </c>
      <c r="V201" s="46">
        <v>39846</v>
      </c>
      <c r="W201" s="47">
        <v>0.497037037037037</v>
      </c>
    </row>
    <row r="202" spans="8:23">
      <c r="H202" s="46">
        <v>39854</v>
      </c>
      <c r="I202" s="47">
        <v>0.79136574074074073</v>
      </c>
      <c r="J202">
        <v>28</v>
      </c>
      <c r="K202" t="s">
        <v>15</v>
      </c>
      <c r="O202" t="s">
        <v>12</v>
      </c>
      <c r="R202" s="46">
        <v>39795</v>
      </c>
      <c r="S202" s="47">
        <v>0.94506944444444441</v>
      </c>
      <c r="T202" t="s">
        <v>73</v>
      </c>
      <c r="V202" s="46">
        <v>39846</v>
      </c>
      <c r="W202" s="47">
        <v>0.49722222222222223</v>
      </c>
    </row>
    <row r="203" spans="8:23">
      <c r="H203" s="46">
        <v>39855</v>
      </c>
      <c r="I203" s="47">
        <v>0.35362268518518519</v>
      </c>
      <c r="J203">
        <v>75</v>
      </c>
      <c r="K203" t="s">
        <v>16</v>
      </c>
      <c r="M203" t="s">
        <v>12</v>
      </c>
      <c r="R203" s="46">
        <v>39796</v>
      </c>
      <c r="S203" s="47">
        <v>0.41769675925925925</v>
      </c>
      <c r="T203" t="s">
        <v>73</v>
      </c>
      <c r="V203" s="46">
        <v>39846</v>
      </c>
      <c r="W203" s="47">
        <v>0.73390046296296296</v>
      </c>
    </row>
    <row r="204" spans="8:23">
      <c r="H204" s="46">
        <v>39855</v>
      </c>
      <c r="I204" s="47">
        <v>0.51413194444444443</v>
      </c>
      <c r="J204">
        <v>29</v>
      </c>
      <c r="K204" t="s">
        <v>16</v>
      </c>
      <c r="N204" t="s">
        <v>12</v>
      </c>
      <c r="R204" s="46">
        <v>39796</v>
      </c>
      <c r="S204" s="47">
        <v>0.41770833333333335</v>
      </c>
      <c r="T204" t="s">
        <v>73</v>
      </c>
      <c r="V204" s="46">
        <v>39846</v>
      </c>
      <c r="W204" s="47">
        <v>0.73423611111111109</v>
      </c>
    </row>
    <row r="205" spans="8:23">
      <c r="H205" s="46">
        <v>39855</v>
      </c>
      <c r="I205" s="47">
        <v>0.72010416666666666</v>
      </c>
      <c r="J205">
        <v>24</v>
      </c>
      <c r="K205" t="s">
        <v>16</v>
      </c>
      <c r="O205" t="s">
        <v>12</v>
      </c>
      <c r="R205" s="46">
        <v>39796</v>
      </c>
      <c r="S205" s="47">
        <v>0.89135416666666656</v>
      </c>
      <c r="T205" t="s">
        <v>73</v>
      </c>
      <c r="V205" s="46">
        <v>39847</v>
      </c>
      <c r="W205" s="47">
        <v>0.39686342592592588</v>
      </c>
    </row>
    <row r="206" spans="8:23">
      <c r="H206" s="46">
        <v>39856</v>
      </c>
      <c r="I206" s="47">
        <v>4.6585648148148147E-2</v>
      </c>
      <c r="J206">
        <v>14</v>
      </c>
      <c r="K206" t="s">
        <v>16</v>
      </c>
      <c r="M206" t="s">
        <v>12</v>
      </c>
      <c r="R206" s="46">
        <v>39796</v>
      </c>
      <c r="S206" s="47">
        <v>0.89136574074074071</v>
      </c>
      <c r="T206" t="s">
        <v>73</v>
      </c>
      <c r="V206" s="46">
        <v>39847</v>
      </c>
      <c r="W206" s="47">
        <v>0.48424768518518518</v>
      </c>
    </row>
    <row r="207" spans="8:23">
      <c r="H207" s="46">
        <v>39856</v>
      </c>
      <c r="I207" s="47">
        <v>0.7712268518518518</v>
      </c>
      <c r="J207">
        <v>23</v>
      </c>
      <c r="K207" t="s">
        <v>15</v>
      </c>
      <c r="N207" t="s">
        <v>12</v>
      </c>
      <c r="R207" s="46">
        <v>39796</v>
      </c>
      <c r="S207" s="47">
        <v>0.89802083333333327</v>
      </c>
      <c r="T207" t="s">
        <v>73</v>
      </c>
      <c r="V207" s="46">
        <v>39847</v>
      </c>
      <c r="W207" s="47">
        <v>0.48532407407407407</v>
      </c>
    </row>
    <row r="208" spans="8:23">
      <c r="H208" s="46">
        <v>39856</v>
      </c>
      <c r="I208" s="47">
        <v>0.78225694444444438</v>
      </c>
      <c r="J208">
        <v>101</v>
      </c>
      <c r="K208" t="s">
        <v>15</v>
      </c>
      <c r="N208" t="s">
        <v>12</v>
      </c>
      <c r="R208" s="46">
        <v>39796</v>
      </c>
      <c r="S208" s="47">
        <v>0.89803240740740742</v>
      </c>
      <c r="T208" t="s">
        <v>73</v>
      </c>
      <c r="V208" s="46">
        <v>39847</v>
      </c>
      <c r="W208" s="47">
        <v>0.70517361111111121</v>
      </c>
    </row>
    <row r="209" spans="8:23">
      <c r="H209" s="46">
        <v>39857</v>
      </c>
      <c r="I209" s="47">
        <v>0.41259259259259262</v>
      </c>
      <c r="J209">
        <v>90</v>
      </c>
      <c r="K209" t="s">
        <v>15</v>
      </c>
      <c r="N209" t="s">
        <v>12</v>
      </c>
      <c r="R209" s="46">
        <v>39796</v>
      </c>
      <c r="S209" s="47">
        <v>0.89869212962962963</v>
      </c>
      <c r="T209" t="s">
        <v>67</v>
      </c>
      <c r="V209" s="46">
        <v>39847</v>
      </c>
      <c r="W209" s="47">
        <v>0.70954861111111101</v>
      </c>
    </row>
    <row r="210" spans="8:23">
      <c r="H210" s="46">
        <v>39857</v>
      </c>
      <c r="I210" s="47">
        <v>0.41401620370370368</v>
      </c>
      <c r="J210">
        <v>74</v>
      </c>
      <c r="K210" t="s">
        <v>15</v>
      </c>
      <c r="N210" t="s">
        <v>12</v>
      </c>
      <c r="R210" s="46">
        <v>39796</v>
      </c>
      <c r="S210" s="47">
        <v>0.90748842592592593</v>
      </c>
      <c r="T210" t="s">
        <v>65</v>
      </c>
      <c r="V210" s="46">
        <v>39849</v>
      </c>
      <c r="W210" s="47">
        <v>0.34089120370370374</v>
      </c>
    </row>
    <row r="211" spans="8:23">
      <c r="H211" s="46">
        <v>39858</v>
      </c>
      <c r="I211" s="47">
        <v>0.25487268518518519</v>
      </c>
      <c r="J211">
        <v>59</v>
      </c>
      <c r="K211" t="s">
        <v>16</v>
      </c>
      <c r="M211" t="s">
        <v>12</v>
      </c>
      <c r="R211" s="46">
        <v>39796</v>
      </c>
      <c r="S211" s="47">
        <v>0.90771990740740749</v>
      </c>
      <c r="T211" t="s">
        <v>65</v>
      </c>
      <c r="V211" s="46">
        <v>39853</v>
      </c>
      <c r="W211" s="47">
        <v>0.61346064814814816</v>
      </c>
    </row>
    <row r="212" spans="8:23">
      <c r="H212" s="46">
        <v>39858</v>
      </c>
      <c r="I212" s="47">
        <v>0.84009259259259261</v>
      </c>
      <c r="J212">
        <v>31</v>
      </c>
      <c r="K212" t="s">
        <v>16</v>
      </c>
      <c r="M212" t="s">
        <v>12</v>
      </c>
      <c r="R212" s="46">
        <v>39797</v>
      </c>
      <c r="S212" s="47">
        <v>0.35697916666666668</v>
      </c>
      <c r="T212" t="s">
        <v>73</v>
      </c>
      <c r="V212" s="46">
        <v>39853</v>
      </c>
      <c r="W212" s="47">
        <v>0.61434027777777778</v>
      </c>
    </row>
    <row r="213" spans="8:23">
      <c r="H213" s="46">
        <v>39860</v>
      </c>
      <c r="I213" s="47">
        <v>0.83240740740740737</v>
      </c>
      <c r="J213">
        <v>485</v>
      </c>
      <c r="K213" t="s">
        <v>15</v>
      </c>
      <c r="P213" t="s">
        <v>12</v>
      </c>
      <c r="R213" s="46">
        <v>39797</v>
      </c>
      <c r="S213" s="47">
        <v>0.35699074074074072</v>
      </c>
      <c r="T213" t="s">
        <v>73</v>
      </c>
      <c r="V213" s="46">
        <v>39853</v>
      </c>
      <c r="W213" s="47">
        <v>0.67462962962962969</v>
      </c>
    </row>
    <row r="214" spans="8:23">
      <c r="H214" s="46">
        <v>39860</v>
      </c>
      <c r="I214" s="47">
        <v>0.87626157407407401</v>
      </c>
      <c r="J214">
        <v>12</v>
      </c>
      <c r="K214" t="s">
        <v>16</v>
      </c>
      <c r="M214" t="s">
        <v>12</v>
      </c>
      <c r="R214" s="46">
        <v>39797</v>
      </c>
      <c r="S214" s="47">
        <v>0.55450231481481482</v>
      </c>
      <c r="T214" t="s">
        <v>73</v>
      </c>
      <c r="V214" s="46">
        <v>39853</v>
      </c>
      <c r="W214" s="47">
        <v>0.91770833333333324</v>
      </c>
    </row>
    <row r="215" spans="8:23">
      <c r="H215" s="46">
        <v>39860</v>
      </c>
      <c r="I215" s="47">
        <v>0.8821296296296296</v>
      </c>
      <c r="J215">
        <v>697</v>
      </c>
      <c r="K215" t="s">
        <v>15</v>
      </c>
      <c r="N215" t="s">
        <v>12</v>
      </c>
      <c r="R215" s="46">
        <v>39797</v>
      </c>
      <c r="S215" s="47">
        <v>0.55451388888888886</v>
      </c>
      <c r="T215" t="s">
        <v>73</v>
      </c>
      <c r="V215" s="46">
        <v>39854</v>
      </c>
      <c r="W215" s="47">
        <v>0.51861111111111113</v>
      </c>
    </row>
    <row r="216" spans="8:23">
      <c r="H216" s="46">
        <v>39862</v>
      </c>
      <c r="I216" s="47">
        <v>0.82988425925925924</v>
      </c>
      <c r="J216">
        <v>17</v>
      </c>
      <c r="K216" t="s">
        <v>16</v>
      </c>
      <c r="O216" t="s">
        <v>12</v>
      </c>
      <c r="R216" s="46">
        <v>39797</v>
      </c>
      <c r="S216" s="47">
        <v>0.55467592592592596</v>
      </c>
      <c r="T216" t="s">
        <v>73</v>
      </c>
      <c r="V216" s="46">
        <v>39854</v>
      </c>
      <c r="W216" s="47">
        <v>0.58870370370370373</v>
      </c>
    </row>
    <row r="217" spans="8:23">
      <c r="H217" s="46">
        <v>39862</v>
      </c>
      <c r="I217" s="47">
        <v>0.8846412037037038</v>
      </c>
      <c r="J217">
        <v>15</v>
      </c>
      <c r="K217" t="s">
        <v>16</v>
      </c>
      <c r="N217" t="s">
        <v>12</v>
      </c>
      <c r="R217" s="46">
        <v>39797</v>
      </c>
      <c r="S217" s="47">
        <v>0.5546875</v>
      </c>
      <c r="T217" t="s">
        <v>73</v>
      </c>
      <c r="V217" s="46">
        <v>39854</v>
      </c>
      <c r="W217" s="47">
        <v>0.61608796296296298</v>
      </c>
    </row>
    <row r="218" spans="8:23">
      <c r="H218" s="46">
        <v>39864</v>
      </c>
      <c r="I218" s="47">
        <v>0.3558912037037037</v>
      </c>
      <c r="J218">
        <v>56</v>
      </c>
      <c r="K218" t="s">
        <v>15</v>
      </c>
      <c r="N218" t="s">
        <v>12</v>
      </c>
      <c r="R218" s="46">
        <v>39797</v>
      </c>
      <c r="S218" s="47">
        <v>0.55612268518518515</v>
      </c>
      <c r="T218" t="s">
        <v>73</v>
      </c>
      <c r="V218" s="46">
        <v>39854</v>
      </c>
      <c r="W218" s="47">
        <v>0.7330092592592593</v>
      </c>
    </row>
    <row r="219" spans="8:23">
      <c r="H219" s="46">
        <v>39864</v>
      </c>
      <c r="I219" s="47">
        <v>0.35719907407407409</v>
      </c>
      <c r="J219">
        <v>22</v>
      </c>
      <c r="K219" t="s">
        <v>15</v>
      </c>
      <c r="N219" t="s">
        <v>12</v>
      </c>
      <c r="R219" s="46">
        <v>39797</v>
      </c>
      <c r="S219" s="47">
        <v>0.55612268518518515</v>
      </c>
      <c r="T219" t="s">
        <v>73</v>
      </c>
      <c r="V219" s="46">
        <v>39854</v>
      </c>
      <c r="W219" s="47">
        <v>0.73303240740740738</v>
      </c>
    </row>
    <row r="220" spans="8:23">
      <c r="H220" s="46">
        <v>39864</v>
      </c>
      <c r="I220" s="47">
        <v>0.3583217592592593</v>
      </c>
      <c r="J220">
        <v>23</v>
      </c>
      <c r="K220" t="s">
        <v>15</v>
      </c>
      <c r="N220" t="s">
        <v>12</v>
      </c>
      <c r="R220" s="46">
        <v>39797</v>
      </c>
      <c r="S220" s="47">
        <v>0.55641203703703701</v>
      </c>
      <c r="T220" t="s">
        <v>73</v>
      </c>
      <c r="V220" s="46">
        <v>39854</v>
      </c>
      <c r="W220" s="47">
        <v>0.74297453703703698</v>
      </c>
    </row>
    <row r="221" spans="8:23">
      <c r="H221" s="46">
        <v>39864</v>
      </c>
      <c r="I221" s="47">
        <v>0.74543981481481481</v>
      </c>
      <c r="J221">
        <v>30</v>
      </c>
      <c r="K221" t="s">
        <v>16</v>
      </c>
      <c r="O221" t="s">
        <v>12</v>
      </c>
      <c r="R221" s="46">
        <v>39797</v>
      </c>
      <c r="S221" s="47">
        <v>0.55642361111111105</v>
      </c>
      <c r="T221" t="s">
        <v>73</v>
      </c>
      <c r="V221" s="46">
        <v>39855</v>
      </c>
      <c r="W221" s="47">
        <v>0.64333333333333331</v>
      </c>
    </row>
    <row r="222" spans="8:23">
      <c r="H222" s="46">
        <v>39865</v>
      </c>
      <c r="I222" s="47">
        <v>0.70004629629629633</v>
      </c>
      <c r="J222">
        <v>32</v>
      </c>
      <c r="K222" t="s">
        <v>16</v>
      </c>
      <c r="N222" t="s">
        <v>12</v>
      </c>
      <c r="R222" s="46">
        <v>39797</v>
      </c>
      <c r="S222" s="47">
        <v>0.55712962962962964</v>
      </c>
      <c r="T222" t="s">
        <v>71</v>
      </c>
      <c r="V222" s="46">
        <v>39856</v>
      </c>
      <c r="W222" s="47">
        <v>0.61827546296296299</v>
      </c>
    </row>
    <row r="223" spans="8:23">
      <c r="H223" s="46">
        <v>39865</v>
      </c>
      <c r="I223" s="47">
        <v>0.78420138888888891</v>
      </c>
      <c r="J223">
        <v>59</v>
      </c>
      <c r="K223" t="s">
        <v>15</v>
      </c>
      <c r="N223" t="s">
        <v>12</v>
      </c>
      <c r="R223" s="46">
        <v>39797</v>
      </c>
      <c r="S223" s="47">
        <v>0.80601851851851858</v>
      </c>
      <c r="T223" t="s">
        <v>73</v>
      </c>
      <c r="V223" s="46">
        <v>39856</v>
      </c>
      <c r="W223" s="47">
        <v>0.77018518518518519</v>
      </c>
    </row>
    <row r="224" spans="8:23">
      <c r="H224" s="46">
        <v>39866</v>
      </c>
      <c r="I224" s="47">
        <v>0.85906249999999995</v>
      </c>
      <c r="J224">
        <v>52</v>
      </c>
      <c r="K224" t="s">
        <v>15</v>
      </c>
      <c r="N224" t="s">
        <v>12</v>
      </c>
      <c r="R224" s="46">
        <v>39797</v>
      </c>
      <c r="S224" s="47">
        <v>0.80603009259259262</v>
      </c>
      <c r="T224" t="s">
        <v>73</v>
      </c>
      <c r="V224" s="46">
        <v>39856</v>
      </c>
      <c r="W224" s="47">
        <v>0.77149305555555558</v>
      </c>
    </row>
    <row r="225" spans="8:23">
      <c r="H225" s="46">
        <v>39867</v>
      </c>
      <c r="I225" s="47">
        <v>0.39034722222222223</v>
      </c>
      <c r="J225">
        <v>52</v>
      </c>
      <c r="K225" t="s">
        <v>16</v>
      </c>
      <c r="N225" t="s">
        <v>12</v>
      </c>
      <c r="R225" s="46">
        <v>39797</v>
      </c>
      <c r="S225" s="47">
        <v>0.96586805555555555</v>
      </c>
      <c r="T225" t="s">
        <v>67</v>
      </c>
      <c r="V225" s="46">
        <v>39860</v>
      </c>
      <c r="W225" s="47">
        <v>0.82495370370370369</v>
      </c>
    </row>
    <row r="226" spans="8:23">
      <c r="H226" s="46">
        <v>39867</v>
      </c>
      <c r="I226" s="47">
        <v>0.60887731481481489</v>
      </c>
      <c r="J226">
        <v>81</v>
      </c>
      <c r="K226" t="s">
        <v>16</v>
      </c>
      <c r="N226" t="s">
        <v>12</v>
      </c>
      <c r="R226" s="46">
        <v>39798</v>
      </c>
      <c r="S226" s="47">
        <v>8.2002314814814806E-2</v>
      </c>
      <c r="T226" t="s">
        <v>66</v>
      </c>
      <c r="V226" s="46">
        <v>39860</v>
      </c>
      <c r="W226" s="47">
        <v>0.82763888888888892</v>
      </c>
    </row>
    <row r="227" spans="8:23">
      <c r="H227" s="46">
        <v>39867</v>
      </c>
      <c r="I227" s="47">
        <v>0.86127314814814815</v>
      </c>
      <c r="J227">
        <v>35</v>
      </c>
      <c r="K227" t="s">
        <v>16</v>
      </c>
      <c r="N227" t="s">
        <v>12</v>
      </c>
      <c r="R227" s="46">
        <v>39798</v>
      </c>
      <c r="S227" s="47">
        <v>8.216435185185185E-2</v>
      </c>
      <c r="T227" t="s">
        <v>67</v>
      </c>
      <c r="V227" s="46">
        <v>39860</v>
      </c>
      <c r="W227" s="47">
        <v>0.82784722222222218</v>
      </c>
    </row>
    <row r="228" spans="8:23">
      <c r="H228" s="46">
        <v>39867</v>
      </c>
      <c r="I228" s="47">
        <v>0.86695601851851845</v>
      </c>
      <c r="J228" t="s">
        <v>14</v>
      </c>
      <c r="K228" t="s">
        <v>14</v>
      </c>
      <c r="P228" t="s">
        <v>12</v>
      </c>
      <c r="R228" s="46">
        <v>39798</v>
      </c>
      <c r="S228" s="47">
        <v>8.2280092592592599E-2</v>
      </c>
      <c r="T228" t="s">
        <v>65</v>
      </c>
      <c r="V228" s="46">
        <v>39860</v>
      </c>
      <c r="W228" s="47">
        <v>0.83107638888888891</v>
      </c>
    </row>
    <row r="229" spans="8:23">
      <c r="H229" s="46">
        <v>39867</v>
      </c>
      <c r="I229" s="47">
        <v>0.87283564814814818</v>
      </c>
      <c r="J229">
        <v>23</v>
      </c>
      <c r="K229" t="s">
        <v>16</v>
      </c>
      <c r="N229" t="s">
        <v>12</v>
      </c>
      <c r="R229" s="46">
        <v>39798</v>
      </c>
      <c r="S229" s="47">
        <v>0.85987268518518523</v>
      </c>
      <c r="T229" t="s">
        <v>65</v>
      </c>
      <c r="V229" s="46">
        <v>39861</v>
      </c>
      <c r="W229" s="47">
        <v>0.73103009259259266</v>
      </c>
    </row>
    <row r="230" spans="8:23">
      <c r="H230" s="46">
        <v>39867</v>
      </c>
      <c r="I230" s="47">
        <v>0.95094907407407403</v>
      </c>
      <c r="J230">
        <v>12</v>
      </c>
      <c r="K230" t="s">
        <v>16</v>
      </c>
      <c r="O230" t="s">
        <v>12</v>
      </c>
      <c r="R230" s="46">
        <v>39798</v>
      </c>
      <c r="S230" s="47">
        <v>0.85991898148148149</v>
      </c>
      <c r="T230" t="s">
        <v>65</v>
      </c>
      <c r="V230" s="46">
        <v>39861</v>
      </c>
      <c r="W230" s="47">
        <v>0.81541666666666668</v>
      </c>
    </row>
    <row r="231" spans="8:23">
      <c r="H231" s="46">
        <v>39868</v>
      </c>
      <c r="I231" s="47">
        <v>0.47621527777777778</v>
      </c>
      <c r="J231">
        <v>16</v>
      </c>
      <c r="K231" t="s">
        <v>15</v>
      </c>
      <c r="N231" t="s">
        <v>12</v>
      </c>
      <c r="R231" s="46">
        <v>39798</v>
      </c>
      <c r="S231" s="47">
        <v>0.9130787037037037</v>
      </c>
      <c r="T231" t="s">
        <v>73</v>
      </c>
      <c r="V231" s="46">
        <v>39861</v>
      </c>
      <c r="W231" s="47">
        <v>0.81755787037037031</v>
      </c>
    </row>
    <row r="232" spans="8:23">
      <c r="H232" s="46">
        <v>39868</v>
      </c>
      <c r="I232" s="47">
        <v>0.92995370370370367</v>
      </c>
      <c r="J232">
        <v>78</v>
      </c>
      <c r="K232" t="s">
        <v>16</v>
      </c>
      <c r="N232" t="s">
        <v>12</v>
      </c>
      <c r="R232" s="46">
        <v>39798</v>
      </c>
      <c r="S232" s="47">
        <v>0.9130787037037037</v>
      </c>
      <c r="T232" t="s">
        <v>73</v>
      </c>
      <c r="V232" s="46">
        <v>39862</v>
      </c>
      <c r="W232" s="47">
        <v>0.83504629629629623</v>
      </c>
    </row>
    <row r="233" spans="8:23">
      <c r="H233" s="46">
        <v>39869</v>
      </c>
      <c r="I233" s="47">
        <v>0.38112268518518522</v>
      </c>
      <c r="J233">
        <v>23</v>
      </c>
      <c r="K233" t="s">
        <v>16</v>
      </c>
      <c r="M233" t="s">
        <v>12</v>
      </c>
      <c r="R233" s="46">
        <v>39798</v>
      </c>
      <c r="S233" s="47">
        <v>0.91430555555555559</v>
      </c>
      <c r="T233" t="s">
        <v>73</v>
      </c>
      <c r="V233" s="46">
        <v>39862</v>
      </c>
      <c r="W233" s="47">
        <v>0.83513888888888888</v>
      </c>
    </row>
    <row r="234" spans="8:23">
      <c r="H234" s="46">
        <v>39875</v>
      </c>
      <c r="I234" s="47">
        <v>0.42297453703703702</v>
      </c>
      <c r="J234">
        <v>16</v>
      </c>
      <c r="K234" t="s">
        <v>15</v>
      </c>
      <c r="M234" t="s">
        <v>12</v>
      </c>
      <c r="R234" s="46">
        <v>39798</v>
      </c>
      <c r="S234" s="47">
        <v>0.91431712962962963</v>
      </c>
      <c r="T234" t="s">
        <v>73</v>
      </c>
      <c r="V234" s="46">
        <v>39862</v>
      </c>
      <c r="W234" s="47">
        <v>0.83947916666666667</v>
      </c>
    </row>
    <row r="235" spans="8:23">
      <c r="H235" s="46">
        <v>39875</v>
      </c>
      <c r="I235" s="47">
        <v>0.42349537037037038</v>
      </c>
      <c r="J235">
        <v>25</v>
      </c>
      <c r="K235" t="s">
        <v>15</v>
      </c>
      <c r="N235" t="s">
        <v>12</v>
      </c>
      <c r="R235" s="46">
        <v>39799</v>
      </c>
      <c r="S235" s="47">
        <v>0.55456018518518524</v>
      </c>
      <c r="T235" t="s">
        <v>73</v>
      </c>
      <c r="V235" s="46">
        <v>39862</v>
      </c>
      <c r="W235" s="47">
        <v>0.83972222222222215</v>
      </c>
    </row>
    <row r="236" spans="8:23">
      <c r="H236" s="46">
        <v>39875</v>
      </c>
      <c r="I236" s="47">
        <v>0.42409722222222218</v>
      </c>
      <c r="J236">
        <v>22</v>
      </c>
      <c r="K236" t="s">
        <v>15</v>
      </c>
      <c r="N236" t="s">
        <v>12</v>
      </c>
      <c r="R236" s="46">
        <v>39799</v>
      </c>
      <c r="S236" s="47">
        <v>0.55457175925925928</v>
      </c>
      <c r="T236" t="s">
        <v>73</v>
      </c>
      <c r="V236" s="46">
        <v>39862</v>
      </c>
      <c r="W236" s="47">
        <v>0.85490740740740734</v>
      </c>
    </row>
    <row r="237" spans="8:23">
      <c r="H237" s="46">
        <v>39875</v>
      </c>
      <c r="I237" s="47">
        <v>0.42592592592592587</v>
      </c>
      <c r="J237">
        <v>116</v>
      </c>
      <c r="K237" t="s">
        <v>15</v>
      </c>
      <c r="N237" t="s">
        <v>12</v>
      </c>
      <c r="R237" s="46">
        <v>39799</v>
      </c>
      <c r="S237" s="47">
        <v>0.58190972222222226</v>
      </c>
      <c r="T237" t="s">
        <v>69</v>
      </c>
      <c r="V237" s="46">
        <v>39862</v>
      </c>
      <c r="W237" s="47">
        <v>0.8615624999999999</v>
      </c>
    </row>
    <row r="238" spans="8:23">
      <c r="H238" s="46">
        <v>39875</v>
      </c>
      <c r="I238" s="47">
        <v>0.42753472222222227</v>
      </c>
      <c r="J238">
        <v>412</v>
      </c>
      <c r="K238" t="s">
        <v>15</v>
      </c>
      <c r="N238" t="s">
        <v>12</v>
      </c>
      <c r="R238" s="46">
        <v>39799</v>
      </c>
      <c r="S238" s="47">
        <v>0.59158564814814818</v>
      </c>
      <c r="T238" t="s">
        <v>67</v>
      </c>
      <c r="V238" s="46">
        <v>39862</v>
      </c>
      <c r="W238" s="47">
        <v>0.86162037037037031</v>
      </c>
    </row>
    <row r="239" spans="8:23">
      <c r="H239" s="46">
        <v>39875</v>
      </c>
      <c r="I239" s="47">
        <v>0.43258101851851855</v>
      </c>
      <c r="J239">
        <v>11</v>
      </c>
      <c r="K239" t="s">
        <v>16</v>
      </c>
      <c r="M239" t="s">
        <v>12</v>
      </c>
      <c r="R239" s="46">
        <v>39799</v>
      </c>
      <c r="S239" s="47">
        <v>0.59254629629629629</v>
      </c>
      <c r="T239" t="s">
        <v>65</v>
      </c>
      <c r="V239" s="46">
        <v>39862</v>
      </c>
      <c r="W239" s="47">
        <v>0.87001157407407403</v>
      </c>
    </row>
    <row r="240" spans="8:23">
      <c r="H240" s="46">
        <v>39875</v>
      </c>
      <c r="I240" s="47">
        <v>0.45114583333333336</v>
      </c>
      <c r="J240">
        <v>11</v>
      </c>
      <c r="K240" t="s">
        <v>16</v>
      </c>
      <c r="N240" t="s">
        <v>12</v>
      </c>
      <c r="R240" s="46">
        <v>39799</v>
      </c>
      <c r="S240" s="47">
        <v>0.5944328703703704</v>
      </c>
      <c r="T240" t="s">
        <v>65</v>
      </c>
      <c r="V240" s="46">
        <v>39862</v>
      </c>
      <c r="W240" s="47">
        <v>0.87918981481481484</v>
      </c>
    </row>
    <row r="241" spans="8:23">
      <c r="H241" s="46">
        <v>39875</v>
      </c>
      <c r="I241" s="47">
        <v>0.45606481481481481</v>
      </c>
      <c r="J241">
        <v>16</v>
      </c>
      <c r="K241" t="s">
        <v>16</v>
      </c>
      <c r="O241" t="s">
        <v>12</v>
      </c>
      <c r="R241" s="46">
        <v>39799</v>
      </c>
      <c r="S241" s="47">
        <v>0.73288194444444443</v>
      </c>
      <c r="T241" t="s">
        <v>73</v>
      </c>
      <c r="V241" s="46">
        <v>39862</v>
      </c>
      <c r="W241" s="47">
        <v>0.88375000000000004</v>
      </c>
    </row>
    <row r="242" spans="8:23">
      <c r="H242" s="46">
        <v>39875</v>
      </c>
      <c r="I242" s="47">
        <v>0.45778935185185188</v>
      </c>
      <c r="J242">
        <v>16</v>
      </c>
      <c r="K242" t="s">
        <v>16</v>
      </c>
      <c r="M242" t="s">
        <v>12</v>
      </c>
      <c r="R242" s="46">
        <v>39799</v>
      </c>
      <c r="S242" s="47">
        <v>0.73289351851851858</v>
      </c>
      <c r="T242" t="s">
        <v>73</v>
      </c>
      <c r="V242" s="46">
        <v>39863</v>
      </c>
      <c r="W242" s="47">
        <v>0.45966435185185189</v>
      </c>
    </row>
    <row r="243" spans="8:23">
      <c r="H243" s="46">
        <v>39875</v>
      </c>
      <c r="I243" s="47">
        <v>0.46196759259259257</v>
      </c>
      <c r="J243">
        <v>23</v>
      </c>
      <c r="K243" t="s">
        <v>16</v>
      </c>
      <c r="O243" t="s">
        <v>12</v>
      </c>
      <c r="R243" s="46">
        <v>39799</v>
      </c>
      <c r="S243" s="47">
        <v>0.73299768518518515</v>
      </c>
      <c r="T243" t="s">
        <v>73</v>
      </c>
      <c r="V243" s="46">
        <v>39864</v>
      </c>
      <c r="W243" s="47">
        <v>0.35842592592592593</v>
      </c>
    </row>
    <row r="244" spans="8:23">
      <c r="H244" s="46">
        <v>39875</v>
      </c>
      <c r="I244" s="47">
        <v>0.6056597222222222</v>
      </c>
      <c r="J244">
        <v>164</v>
      </c>
      <c r="K244" t="s">
        <v>16</v>
      </c>
      <c r="M244" t="s">
        <v>12</v>
      </c>
      <c r="R244" s="46">
        <v>39799</v>
      </c>
      <c r="S244" s="47">
        <v>0.7330092592592593</v>
      </c>
      <c r="T244" t="s">
        <v>73</v>
      </c>
      <c r="V244" s="46">
        <v>39864</v>
      </c>
      <c r="W244" s="47">
        <v>0.44523148148148151</v>
      </c>
    </row>
    <row r="245" spans="8:23">
      <c r="H245" s="46">
        <v>39875</v>
      </c>
      <c r="I245" s="47">
        <v>0.6678587962962963</v>
      </c>
      <c r="J245">
        <v>18</v>
      </c>
      <c r="K245" t="s">
        <v>15</v>
      </c>
      <c r="P245" t="s">
        <v>12</v>
      </c>
      <c r="R245" s="46">
        <v>39799</v>
      </c>
      <c r="S245" s="47">
        <v>0.9290046296296296</v>
      </c>
      <c r="T245" t="s">
        <v>69</v>
      </c>
      <c r="V245" s="46">
        <v>39864</v>
      </c>
      <c r="W245" s="47">
        <v>0.46744212962962961</v>
      </c>
    </row>
    <row r="246" spans="8:23">
      <c r="H246" s="46">
        <v>39875</v>
      </c>
      <c r="I246" s="47">
        <v>0.67103009259259261</v>
      </c>
      <c r="J246">
        <v>11</v>
      </c>
      <c r="K246" t="s">
        <v>16</v>
      </c>
      <c r="M246" t="s">
        <v>12</v>
      </c>
      <c r="R246" s="46">
        <v>39799</v>
      </c>
      <c r="S246" s="47">
        <v>0.36182870370370374</v>
      </c>
      <c r="T246" t="s">
        <v>73</v>
      </c>
      <c r="V246" s="46">
        <v>39864</v>
      </c>
      <c r="W246" s="47">
        <v>0.74468749999999995</v>
      </c>
    </row>
    <row r="247" spans="8:23">
      <c r="H247" s="46">
        <v>39875</v>
      </c>
      <c r="I247" s="47">
        <v>0.69268518518518529</v>
      </c>
      <c r="J247">
        <v>11</v>
      </c>
      <c r="K247" t="s">
        <v>16</v>
      </c>
      <c r="P247" t="s">
        <v>12</v>
      </c>
      <c r="R247" s="46">
        <v>39799</v>
      </c>
      <c r="S247" s="47">
        <v>0.36184027777777777</v>
      </c>
      <c r="T247" t="s">
        <v>73</v>
      </c>
      <c r="V247" s="46">
        <v>39865</v>
      </c>
      <c r="W247" s="47">
        <v>0.78090277777777783</v>
      </c>
    </row>
    <row r="248" spans="8:23">
      <c r="H248" s="46">
        <v>39875</v>
      </c>
      <c r="I248" s="47">
        <v>0.6932060185185186</v>
      </c>
      <c r="J248">
        <v>15</v>
      </c>
      <c r="K248" t="s">
        <v>16</v>
      </c>
      <c r="O248" t="s">
        <v>12</v>
      </c>
      <c r="R248" s="46">
        <v>39800</v>
      </c>
      <c r="S248" s="47">
        <v>0.37053240740740739</v>
      </c>
      <c r="T248" t="s">
        <v>73</v>
      </c>
      <c r="V248" s="46">
        <v>39867</v>
      </c>
      <c r="W248" s="47">
        <v>0.72387731481481488</v>
      </c>
    </row>
    <row r="249" spans="8:23">
      <c r="H249" s="46">
        <v>39875</v>
      </c>
      <c r="I249" s="47">
        <v>0.71310185185185182</v>
      </c>
      <c r="J249">
        <v>20</v>
      </c>
      <c r="K249" t="s">
        <v>16</v>
      </c>
      <c r="O249" t="s">
        <v>12</v>
      </c>
      <c r="R249" s="46">
        <v>39800</v>
      </c>
      <c r="S249" s="47">
        <v>0.37054398148148149</v>
      </c>
      <c r="T249" t="s">
        <v>73</v>
      </c>
      <c r="V249" s="46">
        <v>39867</v>
      </c>
      <c r="W249" s="47">
        <v>0.7241550925925927</v>
      </c>
    </row>
    <row r="250" spans="8:23">
      <c r="H250" s="46">
        <v>39875</v>
      </c>
      <c r="I250" s="47">
        <v>0.71496527777777785</v>
      </c>
      <c r="J250">
        <v>114</v>
      </c>
      <c r="K250" t="s">
        <v>15</v>
      </c>
      <c r="O250" t="s">
        <v>12</v>
      </c>
      <c r="R250" s="46">
        <v>39800</v>
      </c>
      <c r="S250" s="47">
        <v>0.38894675925925926</v>
      </c>
      <c r="T250" t="s">
        <v>73</v>
      </c>
      <c r="V250" s="46">
        <v>39868</v>
      </c>
      <c r="W250" s="47">
        <v>0.47643518518518518</v>
      </c>
    </row>
    <row r="251" spans="8:23">
      <c r="H251" s="46">
        <v>39875</v>
      </c>
      <c r="I251" s="47">
        <v>0.75225694444444446</v>
      </c>
      <c r="J251">
        <v>26</v>
      </c>
      <c r="K251" t="s">
        <v>15</v>
      </c>
      <c r="N251" t="s">
        <v>12</v>
      </c>
      <c r="R251" s="46">
        <v>39800</v>
      </c>
      <c r="S251" s="47">
        <v>0.38895833333333335</v>
      </c>
      <c r="T251" t="s">
        <v>73</v>
      </c>
      <c r="V251" s="46">
        <v>39875</v>
      </c>
      <c r="W251" s="47">
        <v>0.43288194444444444</v>
      </c>
    </row>
    <row r="252" spans="8:23">
      <c r="H252" s="46">
        <v>39875</v>
      </c>
      <c r="I252" s="47">
        <v>0.75315972222222216</v>
      </c>
      <c r="J252">
        <v>25</v>
      </c>
      <c r="K252" t="s">
        <v>15</v>
      </c>
      <c r="N252" t="s">
        <v>12</v>
      </c>
      <c r="R252" s="46">
        <v>39800</v>
      </c>
      <c r="S252" s="47">
        <v>0.87749999999999995</v>
      </c>
      <c r="T252" t="s">
        <v>65</v>
      </c>
      <c r="V252" s="46">
        <v>39875</v>
      </c>
      <c r="W252" s="47">
        <v>0.54631944444444447</v>
      </c>
    </row>
    <row r="253" spans="8:23">
      <c r="H253" s="46">
        <v>39875</v>
      </c>
      <c r="I253" s="47">
        <v>0.75472222222222218</v>
      </c>
      <c r="J253">
        <v>13</v>
      </c>
      <c r="K253" t="s">
        <v>16</v>
      </c>
      <c r="N253" t="s">
        <v>12</v>
      </c>
      <c r="R253" s="46">
        <v>39800</v>
      </c>
      <c r="S253" s="47">
        <v>0.8938194444444445</v>
      </c>
      <c r="T253" t="s">
        <v>73</v>
      </c>
      <c r="V253" s="46">
        <v>39875</v>
      </c>
      <c r="W253" s="47">
        <v>0.60427083333333331</v>
      </c>
    </row>
    <row r="254" spans="8:23">
      <c r="H254" s="46">
        <v>39875</v>
      </c>
      <c r="I254" s="47">
        <v>0.75516203703703699</v>
      </c>
      <c r="J254">
        <v>12</v>
      </c>
      <c r="K254" t="s">
        <v>16</v>
      </c>
      <c r="N254" t="s">
        <v>12</v>
      </c>
      <c r="R254" s="46">
        <v>39800</v>
      </c>
      <c r="S254" s="47">
        <v>0.8938194444444445</v>
      </c>
      <c r="T254" t="s">
        <v>73</v>
      </c>
      <c r="V254" s="46">
        <v>39875</v>
      </c>
      <c r="W254" s="47">
        <v>0.60575231481481484</v>
      </c>
    </row>
    <row r="255" spans="8:23">
      <c r="H255" s="46">
        <v>39875</v>
      </c>
      <c r="I255" s="47">
        <v>0.75550925925925927</v>
      </c>
      <c r="J255">
        <v>374</v>
      </c>
      <c r="K255" t="s">
        <v>15</v>
      </c>
      <c r="N255" t="s">
        <v>12</v>
      </c>
      <c r="R255" s="46">
        <v>39800</v>
      </c>
      <c r="S255" s="47">
        <v>0.89438657407407407</v>
      </c>
      <c r="T255" t="s">
        <v>73</v>
      </c>
      <c r="V255" s="46">
        <v>39875</v>
      </c>
      <c r="W255" s="47">
        <v>0.70865740740740746</v>
      </c>
    </row>
    <row r="256" spans="8:23">
      <c r="H256" s="46">
        <v>39875</v>
      </c>
      <c r="I256" s="47">
        <v>0.84307870370370364</v>
      </c>
      <c r="J256">
        <v>34</v>
      </c>
      <c r="K256" t="s">
        <v>16</v>
      </c>
      <c r="P256" t="s">
        <v>12</v>
      </c>
      <c r="R256" s="46">
        <v>39800</v>
      </c>
      <c r="S256" s="47">
        <v>0.89439814814814822</v>
      </c>
      <c r="T256" t="s">
        <v>73</v>
      </c>
      <c r="V256" s="46">
        <v>39875</v>
      </c>
      <c r="W256" s="47">
        <v>0.71415509259259258</v>
      </c>
    </row>
    <row r="257" spans="8:23">
      <c r="H257" s="46">
        <v>39876</v>
      </c>
      <c r="I257" s="47">
        <v>0.25847222222222221</v>
      </c>
      <c r="J257">
        <v>23</v>
      </c>
      <c r="K257" t="s">
        <v>16</v>
      </c>
      <c r="N257" t="s">
        <v>12</v>
      </c>
      <c r="R257" s="46">
        <v>39800</v>
      </c>
      <c r="S257" s="47">
        <v>0.89480324074074069</v>
      </c>
      <c r="T257" t="s">
        <v>73</v>
      </c>
      <c r="V257" s="46">
        <v>39876</v>
      </c>
      <c r="W257" s="47">
        <v>0.4384143518518519</v>
      </c>
    </row>
    <row r="258" spans="8:23">
      <c r="H258" s="46">
        <v>39876</v>
      </c>
      <c r="I258" s="47">
        <v>0.45309027777777783</v>
      </c>
      <c r="J258">
        <v>27</v>
      </c>
      <c r="K258" t="s">
        <v>15</v>
      </c>
      <c r="N258" t="s">
        <v>12</v>
      </c>
      <c r="R258" s="46">
        <v>39800</v>
      </c>
      <c r="S258" s="47">
        <v>0.8954050925925926</v>
      </c>
      <c r="T258" t="s">
        <v>73</v>
      </c>
      <c r="V258" s="46">
        <v>39876</v>
      </c>
      <c r="W258" s="47">
        <v>0.45223379629629629</v>
      </c>
    </row>
    <row r="259" spans="8:23">
      <c r="H259" s="46">
        <v>39876</v>
      </c>
      <c r="I259" s="47">
        <v>0.4682986111111111</v>
      </c>
      <c r="J259">
        <v>26</v>
      </c>
      <c r="K259" t="s">
        <v>16</v>
      </c>
      <c r="O259" t="s">
        <v>12</v>
      </c>
      <c r="R259" s="46">
        <v>39800</v>
      </c>
      <c r="S259" s="47">
        <v>0.89543981481481483</v>
      </c>
      <c r="T259" t="s">
        <v>73</v>
      </c>
      <c r="V259" s="46">
        <v>39876</v>
      </c>
      <c r="W259" s="47">
        <v>0.47304398148148147</v>
      </c>
    </row>
    <row r="260" spans="8:23">
      <c r="H260" s="46">
        <v>39876</v>
      </c>
      <c r="I260" s="47">
        <v>0.46923611111111113</v>
      </c>
      <c r="J260">
        <v>24</v>
      </c>
      <c r="K260" t="s">
        <v>16</v>
      </c>
      <c r="O260" t="s">
        <v>12</v>
      </c>
      <c r="R260" s="46">
        <v>39800</v>
      </c>
      <c r="S260" s="47">
        <v>0.89634259259259252</v>
      </c>
      <c r="T260" t="s">
        <v>73</v>
      </c>
      <c r="V260" s="46">
        <v>39876</v>
      </c>
      <c r="W260" s="47">
        <v>0.47325231481481483</v>
      </c>
    </row>
    <row r="261" spans="8:23">
      <c r="H261" s="46">
        <v>39876</v>
      </c>
      <c r="I261" s="47">
        <v>0.60625000000000007</v>
      </c>
      <c r="J261">
        <v>25</v>
      </c>
      <c r="K261" t="s">
        <v>16</v>
      </c>
      <c r="M261" t="s">
        <v>12</v>
      </c>
      <c r="R261" s="46">
        <v>39800</v>
      </c>
      <c r="S261" s="47">
        <v>0.89634259259259252</v>
      </c>
      <c r="T261" t="s">
        <v>73</v>
      </c>
      <c r="V261" s="46">
        <v>39878</v>
      </c>
      <c r="W261" s="47">
        <v>0.82606481481481486</v>
      </c>
    </row>
    <row r="262" spans="8:23">
      <c r="H262" s="46">
        <v>39876</v>
      </c>
      <c r="I262" s="47">
        <v>0.82182870370370376</v>
      </c>
      <c r="J262">
        <v>26</v>
      </c>
      <c r="K262" t="s">
        <v>16</v>
      </c>
      <c r="N262" t="s">
        <v>12</v>
      </c>
      <c r="R262" s="46">
        <v>39800</v>
      </c>
      <c r="S262" s="47">
        <v>0.90608796296296301</v>
      </c>
      <c r="T262" t="s">
        <v>73</v>
      </c>
      <c r="V262" s="46">
        <v>39880</v>
      </c>
      <c r="W262" s="47">
        <v>0.82319444444444445</v>
      </c>
    </row>
    <row r="263" spans="8:23">
      <c r="H263" s="46">
        <v>39876</v>
      </c>
      <c r="I263" s="47">
        <v>0.86143518518518514</v>
      </c>
      <c r="J263">
        <v>8</v>
      </c>
      <c r="K263" t="s">
        <v>16</v>
      </c>
      <c r="M263" t="s">
        <v>12</v>
      </c>
      <c r="R263" s="46">
        <v>39800</v>
      </c>
      <c r="S263" s="47">
        <v>0.90609953703703694</v>
      </c>
      <c r="T263" t="s">
        <v>73</v>
      </c>
      <c r="V263" s="46">
        <v>39884</v>
      </c>
      <c r="W263" s="47">
        <v>0.81640046296296298</v>
      </c>
    </row>
    <row r="264" spans="8:23">
      <c r="H264" s="46">
        <v>39877</v>
      </c>
      <c r="I264" s="47">
        <v>0.32593749999999999</v>
      </c>
      <c r="J264">
        <v>12</v>
      </c>
      <c r="K264" t="s">
        <v>16</v>
      </c>
      <c r="M264" t="s">
        <v>12</v>
      </c>
      <c r="R264" s="46">
        <v>39800</v>
      </c>
      <c r="S264" s="47">
        <v>0.90668981481481481</v>
      </c>
      <c r="T264" t="s">
        <v>67</v>
      </c>
      <c r="V264" s="46">
        <v>39884</v>
      </c>
      <c r="W264" s="47">
        <v>0.8168981481481481</v>
      </c>
    </row>
    <row r="265" spans="8:23">
      <c r="H265" s="46">
        <v>39877</v>
      </c>
      <c r="I265" s="47">
        <v>0.90861111111111104</v>
      </c>
      <c r="J265">
        <v>47</v>
      </c>
      <c r="K265" t="s">
        <v>16</v>
      </c>
      <c r="O265" t="s">
        <v>12</v>
      </c>
      <c r="R265" s="46">
        <v>39800</v>
      </c>
      <c r="S265" s="47">
        <v>0.90681712962962957</v>
      </c>
      <c r="T265" t="s">
        <v>67</v>
      </c>
      <c r="V265" s="46">
        <v>39898</v>
      </c>
      <c r="W265" s="47">
        <v>0.4457638888888889</v>
      </c>
    </row>
    <row r="266" spans="8:23">
      <c r="H266" s="46">
        <v>39878</v>
      </c>
      <c r="I266" s="47">
        <v>0.51664351851851853</v>
      </c>
      <c r="J266">
        <v>54</v>
      </c>
      <c r="K266" t="s">
        <v>16</v>
      </c>
      <c r="M266" t="s">
        <v>12</v>
      </c>
      <c r="R266" s="46">
        <v>39800</v>
      </c>
      <c r="S266" s="47">
        <v>0.96594907407407404</v>
      </c>
      <c r="T266" t="s">
        <v>69</v>
      </c>
      <c r="V266" s="46">
        <v>39898</v>
      </c>
      <c r="W266" s="47">
        <v>0.44578703703703698</v>
      </c>
    </row>
    <row r="267" spans="8:23">
      <c r="H267" s="46">
        <v>39878</v>
      </c>
      <c r="I267" s="47">
        <v>0.5178356481481482</v>
      </c>
      <c r="J267">
        <v>50</v>
      </c>
      <c r="K267" t="s">
        <v>16</v>
      </c>
      <c r="O267" t="s">
        <v>12</v>
      </c>
      <c r="R267" s="46">
        <v>39800</v>
      </c>
      <c r="S267" s="47">
        <v>0.97427083333333331</v>
      </c>
      <c r="T267" t="s">
        <v>67</v>
      </c>
      <c r="V267" s="46">
        <v>39898</v>
      </c>
      <c r="W267" s="47">
        <v>0.48635416666666664</v>
      </c>
    </row>
    <row r="268" spans="8:23">
      <c r="H268" s="46">
        <v>39878</v>
      </c>
      <c r="I268" s="47">
        <v>0.63870370370370366</v>
      </c>
      <c r="J268">
        <v>49</v>
      </c>
      <c r="K268" t="s">
        <v>16</v>
      </c>
      <c r="O268" t="s">
        <v>12</v>
      </c>
      <c r="R268" s="46">
        <v>39801</v>
      </c>
      <c r="S268" s="47">
        <v>0.37771990740740741</v>
      </c>
      <c r="T268" t="s">
        <v>73</v>
      </c>
      <c r="V268" s="46">
        <v>39898</v>
      </c>
      <c r="W268" s="47">
        <v>0.54341435185185183</v>
      </c>
    </row>
    <row r="269" spans="8:23">
      <c r="H269" s="46">
        <v>39878</v>
      </c>
      <c r="I269" s="47">
        <v>0.63968749999999996</v>
      </c>
      <c r="J269">
        <v>43</v>
      </c>
      <c r="K269" t="s">
        <v>16</v>
      </c>
      <c r="O269" t="s">
        <v>12</v>
      </c>
      <c r="R269" s="46">
        <v>39801</v>
      </c>
      <c r="S269" s="47">
        <v>0.37773148148148145</v>
      </c>
      <c r="T269" t="s">
        <v>73</v>
      </c>
      <c r="V269" s="46">
        <v>39898</v>
      </c>
      <c r="W269" s="47">
        <v>0.67442129629629621</v>
      </c>
    </row>
    <row r="270" spans="8:23">
      <c r="H270" s="46">
        <v>39878</v>
      </c>
      <c r="I270" s="47">
        <v>0.78710648148148143</v>
      </c>
      <c r="J270">
        <v>338</v>
      </c>
      <c r="K270" t="s">
        <v>15</v>
      </c>
      <c r="O270" t="s">
        <v>12</v>
      </c>
      <c r="R270" s="46">
        <v>39801</v>
      </c>
      <c r="S270" s="47">
        <v>0.48535879629629625</v>
      </c>
      <c r="T270" t="s">
        <v>73</v>
      </c>
      <c r="V270" s="46">
        <v>39898</v>
      </c>
      <c r="W270" s="47">
        <v>0.75854166666666656</v>
      </c>
    </row>
    <row r="271" spans="8:23">
      <c r="H271" s="46">
        <v>39878</v>
      </c>
      <c r="I271" s="47">
        <v>0.79173611111111108</v>
      </c>
      <c r="J271">
        <v>23</v>
      </c>
      <c r="K271" t="s">
        <v>15</v>
      </c>
      <c r="O271" t="s">
        <v>12</v>
      </c>
      <c r="R271" s="46">
        <v>39801</v>
      </c>
      <c r="S271" s="47">
        <v>0.4853703703703704</v>
      </c>
      <c r="T271" t="s">
        <v>73</v>
      </c>
      <c r="V271" s="46"/>
      <c r="W271" s="47"/>
    </row>
    <row r="272" spans="8:23">
      <c r="H272" s="46">
        <v>39878</v>
      </c>
      <c r="I272" s="47">
        <v>0.89005787037037043</v>
      </c>
      <c r="J272">
        <v>385</v>
      </c>
      <c r="K272" t="s">
        <v>15</v>
      </c>
      <c r="O272" t="s">
        <v>12</v>
      </c>
      <c r="R272" s="46">
        <v>39801</v>
      </c>
      <c r="S272" s="47">
        <v>0.48652777777777773</v>
      </c>
      <c r="T272" t="s">
        <v>73</v>
      </c>
      <c r="V272" s="46"/>
      <c r="W272" s="47"/>
    </row>
    <row r="273" spans="8:20">
      <c r="H273" s="46">
        <v>39879</v>
      </c>
      <c r="I273" s="47">
        <v>0.3573263888888889</v>
      </c>
      <c r="J273">
        <v>76</v>
      </c>
      <c r="K273" t="s">
        <v>16</v>
      </c>
      <c r="O273" t="s">
        <v>12</v>
      </c>
      <c r="R273" s="46">
        <v>39801</v>
      </c>
      <c r="S273" s="47">
        <v>0.48653935185185188</v>
      </c>
      <c r="T273" t="s">
        <v>73</v>
      </c>
    </row>
    <row r="274" spans="8:20">
      <c r="H274" s="46">
        <v>39879</v>
      </c>
      <c r="I274" s="47">
        <v>0.44412037037037039</v>
      </c>
      <c r="J274">
        <v>53</v>
      </c>
      <c r="K274" t="s">
        <v>16</v>
      </c>
      <c r="O274" t="s">
        <v>12</v>
      </c>
      <c r="R274" s="46">
        <v>39801</v>
      </c>
      <c r="S274" s="47">
        <v>0.9126967592592593</v>
      </c>
      <c r="T274" t="s">
        <v>73</v>
      </c>
    </row>
    <row r="275" spans="8:20">
      <c r="H275" s="46">
        <v>39879</v>
      </c>
      <c r="I275" s="47">
        <v>0.45645833333333335</v>
      </c>
      <c r="J275">
        <v>168</v>
      </c>
      <c r="K275" t="s">
        <v>15</v>
      </c>
      <c r="O275" t="s">
        <v>12</v>
      </c>
      <c r="R275" s="46">
        <v>39801</v>
      </c>
      <c r="S275" s="47">
        <v>0.91270833333333334</v>
      </c>
      <c r="T275" t="s">
        <v>73</v>
      </c>
    </row>
    <row r="276" spans="8:20">
      <c r="H276" s="46">
        <v>39879</v>
      </c>
      <c r="I276" s="47">
        <v>0.65843750000000001</v>
      </c>
      <c r="J276">
        <v>28</v>
      </c>
      <c r="K276" t="s">
        <v>15</v>
      </c>
      <c r="O276" t="s">
        <v>12</v>
      </c>
      <c r="R276" s="46">
        <v>39805</v>
      </c>
      <c r="S276" s="47">
        <v>0.47788194444444443</v>
      </c>
      <c r="T276" t="s">
        <v>65</v>
      </c>
    </row>
    <row r="277" spans="8:20">
      <c r="H277" s="46">
        <v>39879</v>
      </c>
      <c r="I277" s="47">
        <v>0.65917824074074072</v>
      </c>
      <c r="J277">
        <v>52</v>
      </c>
      <c r="K277" t="s">
        <v>16</v>
      </c>
      <c r="O277" t="s">
        <v>12</v>
      </c>
      <c r="R277" s="46">
        <v>39805</v>
      </c>
      <c r="S277" s="47">
        <v>0.47790509259259256</v>
      </c>
      <c r="T277" t="s">
        <v>68</v>
      </c>
    </row>
    <row r="278" spans="8:20">
      <c r="H278" s="46">
        <v>39879</v>
      </c>
      <c r="I278" s="47">
        <v>0.66516203703703702</v>
      </c>
      <c r="J278">
        <v>69</v>
      </c>
      <c r="K278" t="s">
        <v>15</v>
      </c>
      <c r="O278" t="s">
        <v>12</v>
      </c>
      <c r="R278" s="46">
        <v>39805</v>
      </c>
      <c r="S278" s="47">
        <v>0.48055555555555557</v>
      </c>
      <c r="T278" t="s">
        <v>68</v>
      </c>
    </row>
    <row r="279" spans="8:20">
      <c r="H279" s="46">
        <v>39879</v>
      </c>
      <c r="I279" s="47">
        <v>0.66791666666666671</v>
      </c>
      <c r="J279">
        <v>10</v>
      </c>
      <c r="K279" t="s">
        <v>16</v>
      </c>
      <c r="M279" t="s">
        <v>12</v>
      </c>
      <c r="R279" s="46">
        <v>39805</v>
      </c>
      <c r="S279" s="47">
        <v>0.48202546296296295</v>
      </c>
      <c r="T279" t="s">
        <v>68</v>
      </c>
    </row>
    <row r="280" spans="8:20">
      <c r="H280" s="46">
        <v>39879</v>
      </c>
      <c r="I280" s="47">
        <v>0.81943287037037038</v>
      </c>
      <c r="J280">
        <v>109</v>
      </c>
      <c r="K280" t="s">
        <v>15</v>
      </c>
      <c r="N280" t="s">
        <v>12</v>
      </c>
      <c r="R280" s="46">
        <v>39805</v>
      </c>
      <c r="S280" s="47">
        <v>0.66737268518518522</v>
      </c>
      <c r="T280" t="s">
        <v>73</v>
      </c>
    </row>
    <row r="281" spans="8:20">
      <c r="H281" s="46">
        <v>39879</v>
      </c>
      <c r="I281" s="47">
        <v>0.85533564814814822</v>
      </c>
      <c r="J281">
        <v>49</v>
      </c>
      <c r="K281" t="s">
        <v>16</v>
      </c>
      <c r="O281" t="s">
        <v>12</v>
      </c>
      <c r="R281" s="46">
        <v>39805</v>
      </c>
      <c r="S281" s="47">
        <v>0.66738425925925926</v>
      </c>
      <c r="T281" t="s">
        <v>73</v>
      </c>
    </row>
    <row r="282" spans="8:20">
      <c r="H282" s="46">
        <v>39881</v>
      </c>
      <c r="I282" s="47">
        <v>0.66927083333333337</v>
      </c>
      <c r="J282">
        <v>8</v>
      </c>
      <c r="K282" t="s">
        <v>16</v>
      </c>
      <c r="N282" t="s">
        <v>12</v>
      </c>
      <c r="R282" s="46">
        <v>39805</v>
      </c>
      <c r="S282" s="47">
        <v>0.67052083333333334</v>
      </c>
      <c r="T282" t="s">
        <v>73</v>
      </c>
    </row>
    <row r="283" spans="8:20">
      <c r="H283" s="46">
        <v>39881</v>
      </c>
      <c r="I283" s="47">
        <v>0.66990740740740751</v>
      </c>
      <c r="J283">
        <v>166</v>
      </c>
      <c r="K283" t="s">
        <v>15</v>
      </c>
      <c r="O283" t="s">
        <v>12</v>
      </c>
      <c r="R283" s="46">
        <v>39805</v>
      </c>
      <c r="S283" s="47">
        <v>0.67052083333333334</v>
      </c>
      <c r="T283" t="s">
        <v>73</v>
      </c>
    </row>
    <row r="284" spans="8:20">
      <c r="H284" s="46">
        <v>39881</v>
      </c>
      <c r="I284" s="47">
        <v>0.68052083333333335</v>
      </c>
      <c r="J284">
        <v>38</v>
      </c>
      <c r="K284" t="s">
        <v>16</v>
      </c>
      <c r="O284" t="s">
        <v>12</v>
      </c>
      <c r="R284" s="46">
        <v>39805</v>
      </c>
      <c r="S284" s="47">
        <v>0.83785879629629623</v>
      </c>
      <c r="T284" t="s">
        <v>73</v>
      </c>
    </row>
    <row r="285" spans="8:20">
      <c r="H285" s="46">
        <v>39881</v>
      </c>
      <c r="I285" s="47">
        <v>0.7085069444444444</v>
      </c>
      <c r="J285">
        <v>471</v>
      </c>
      <c r="K285" t="s">
        <v>15</v>
      </c>
      <c r="M285" t="s">
        <v>12</v>
      </c>
      <c r="R285" s="46">
        <v>39805</v>
      </c>
      <c r="S285" s="47">
        <v>0.83787037037037038</v>
      </c>
      <c r="T285" t="s">
        <v>73</v>
      </c>
    </row>
    <row r="286" spans="8:20">
      <c r="H286" s="46">
        <v>39881</v>
      </c>
      <c r="I286" s="47">
        <v>0.74384259259259267</v>
      </c>
      <c r="J286">
        <v>33</v>
      </c>
      <c r="K286" t="s">
        <v>16</v>
      </c>
      <c r="P286" t="s">
        <v>12</v>
      </c>
      <c r="R286" s="46">
        <v>39805</v>
      </c>
      <c r="S286" s="47">
        <v>0.84291666666666665</v>
      </c>
      <c r="T286" t="s">
        <v>73</v>
      </c>
    </row>
    <row r="287" spans="8:20">
      <c r="H287" s="46">
        <v>39881</v>
      </c>
      <c r="I287" s="47">
        <v>0.74847222222222232</v>
      </c>
      <c r="J287">
        <v>19</v>
      </c>
      <c r="K287" t="s">
        <v>16</v>
      </c>
      <c r="P287" t="s">
        <v>12</v>
      </c>
      <c r="R287" s="46">
        <v>39805</v>
      </c>
      <c r="S287" s="47">
        <v>0.8429282407407408</v>
      </c>
      <c r="T287" t="s">
        <v>73</v>
      </c>
    </row>
    <row r="288" spans="8:20">
      <c r="H288" s="46">
        <v>39882</v>
      </c>
      <c r="I288" s="47">
        <v>0.88078703703703709</v>
      </c>
      <c r="J288">
        <v>31</v>
      </c>
      <c r="K288" t="s">
        <v>16</v>
      </c>
      <c r="N288" t="s">
        <v>12</v>
      </c>
      <c r="R288" s="46">
        <v>39805</v>
      </c>
      <c r="S288" s="47">
        <v>0.84564814814814815</v>
      </c>
      <c r="T288" t="s">
        <v>65</v>
      </c>
    </row>
    <row r="289" spans="8:20">
      <c r="H289" s="46">
        <v>39882</v>
      </c>
      <c r="I289" s="47">
        <v>0.32127314814814817</v>
      </c>
      <c r="J289">
        <v>11</v>
      </c>
      <c r="K289" t="s">
        <v>16</v>
      </c>
      <c r="M289" t="s">
        <v>12</v>
      </c>
      <c r="R289" s="46">
        <v>39806</v>
      </c>
      <c r="S289" s="47">
        <v>5.4641203703703706E-2</v>
      </c>
      <c r="T289" t="s">
        <v>73</v>
      </c>
    </row>
    <row r="290" spans="8:20">
      <c r="H290" s="46">
        <v>39883</v>
      </c>
      <c r="I290" s="47">
        <v>0.67513888888888884</v>
      </c>
      <c r="J290">
        <v>15</v>
      </c>
      <c r="K290" t="s">
        <v>16</v>
      </c>
      <c r="M290" t="s">
        <v>12</v>
      </c>
      <c r="R290" s="46">
        <v>39806</v>
      </c>
      <c r="S290" s="47">
        <v>5.4652777777777772E-2</v>
      </c>
      <c r="T290" t="s">
        <v>73</v>
      </c>
    </row>
    <row r="291" spans="8:20">
      <c r="H291" s="46">
        <v>39883</v>
      </c>
      <c r="I291" s="47">
        <v>0.67586805555555562</v>
      </c>
      <c r="J291">
        <v>18</v>
      </c>
      <c r="K291" t="s">
        <v>15</v>
      </c>
      <c r="O291" t="s">
        <v>12</v>
      </c>
      <c r="R291" s="46">
        <v>39806</v>
      </c>
      <c r="S291" s="47">
        <v>0.27718749999999998</v>
      </c>
      <c r="T291" t="s">
        <v>67</v>
      </c>
    </row>
    <row r="292" spans="8:20">
      <c r="H292" s="46">
        <v>39883</v>
      </c>
      <c r="I292" s="47">
        <v>0.36716435185185187</v>
      </c>
      <c r="J292">
        <v>11</v>
      </c>
      <c r="K292" t="s">
        <v>16</v>
      </c>
      <c r="M292" t="s">
        <v>12</v>
      </c>
      <c r="R292" s="46">
        <v>39806</v>
      </c>
      <c r="S292" s="47">
        <v>0.78410879629629626</v>
      </c>
      <c r="T292" t="s">
        <v>65</v>
      </c>
    </row>
    <row r="293" spans="8:20">
      <c r="H293" s="46">
        <v>39883</v>
      </c>
      <c r="I293" s="47">
        <v>0.51266203703703705</v>
      </c>
      <c r="J293">
        <v>9</v>
      </c>
      <c r="K293" t="s">
        <v>16</v>
      </c>
      <c r="O293" t="s">
        <v>12</v>
      </c>
      <c r="R293" s="46">
        <v>39806</v>
      </c>
      <c r="S293" s="47">
        <v>0.91870370370370369</v>
      </c>
      <c r="T293" t="s">
        <v>65</v>
      </c>
    </row>
    <row r="294" spans="8:20">
      <c r="H294" s="46">
        <v>39883</v>
      </c>
      <c r="I294" s="47">
        <v>0.56127314814814822</v>
      </c>
      <c r="J294">
        <v>21</v>
      </c>
      <c r="K294" t="s">
        <v>16</v>
      </c>
      <c r="O294" t="s">
        <v>12</v>
      </c>
      <c r="R294" s="46">
        <v>39807</v>
      </c>
      <c r="S294" s="47">
        <v>0.53025462962962966</v>
      </c>
      <c r="T294" t="s">
        <v>73</v>
      </c>
    </row>
    <row r="295" spans="8:20">
      <c r="H295" s="46">
        <v>39883</v>
      </c>
      <c r="I295" s="47">
        <v>0.5623379629629629</v>
      </c>
      <c r="J295">
        <v>12</v>
      </c>
      <c r="K295" t="s">
        <v>16</v>
      </c>
      <c r="N295" t="s">
        <v>12</v>
      </c>
      <c r="R295" s="46">
        <v>39807</v>
      </c>
      <c r="S295" s="47">
        <v>0.5302662037037037</v>
      </c>
      <c r="T295" t="s">
        <v>73</v>
      </c>
    </row>
    <row r="296" spans="8:20">
      <c r="H296" s="46">
        <v>39883</v>
      </c>
      <c r="I296" s="47">
        <v>0.56596064814814817</v>
      </c>
      <c r="J296">
        <v>209</v>
      </c>
      <c r="K296" t="s">
        <v>15</v>
      </c>
      <c r="O296" t="s">
        <v>12</v>
      </c>
      <c r="R296" s="46">
        <v>39807</v>
      </c>
      <c r="S296" s="47">
        <v>0.65310185185185188</v>
      </c>
      <c r="T296" t="s">
        <v>71</v>
      </c>
    </row>
    <row r="297" spans="8:20">
      <c r="H297" s="46">
        <v>39885</v>
      </c>
      <c r="I297" s="47">
        <v>0.31482638888888886</v>
      </c>
      <c r="J297">
        <v>49</v>
      </c>
      <c r="K297" t="s">
        <v>15</v>
      </c>
      <c r="N297" t="s">
        <v>12</v>
      </c>
      <c r="R297" s="46">
        <v>39807</v>
      </c>
      <c r="S297" s="47">
        <v>0.65340277777777778</v>
      </c>
      <c r="T297" t="s">
        <v>73</v>
      </c>
    </row>
    <row r="298" spans="8:20">
      <c r="H298" s="46">
        <v>39885</v>
      </c>
      <c r="I298" s="47">
        <v>0.69586805555555553</v>
      </c>
      <c r="J298">
        <v>118</v>
      </c>
      <c r="K298" t="s">
        <v>15</v>
      </c>
      <c r="O298" t="s">
        <v>12</v>
      </c>
      <c r="R298" s="46">
        <v>39807</v>
      </c>
      <c r="S298" s="47">
        <v>0.65341435185185182</v>
      </c>
      <c r="T298" t="s">
        <v>73</v>
      </c>
    </row>
    <row r="299" spans="8:20">
      <c r="H299" s="46">
        <v>39887</v>
      </c>
      <c r="I299" s="47">
        <v>0.83966435185185195</v>
      </c>
      <c r="J299">
        <v>179</v>
      </c>
      <c r="K299" t="s">
        <v>15</v>
      </c>
      <c r="P299" t="s">
        <v>12</v>
      </c>
      <c r="R299" s="46">
        <v>39807</v>
      </c>
      <c r="S299" s="47">
        <v>0.65524305555555562</v>
      </c>
      <c r="T299" t="s">
        <v>73</v>
      </c>
    </row>
    <row r="300" spans="8:20">
      <c r="H300" s="46">
        <v>39888</v>
      </c>
      <c r="I300" s="47">
        <v>0.6063425925925926</v>
      </c>
      <c r="J300">
        <v>52</v>
      </c>
      <c r="K300" t="s">
        <v>16</v>
      </c>
      <c r="M300" t="s">
        <v>12</v>
      </c>
      <c r="R300" s="46">
        <v>39807</v>
      </c>
      <c r="S300" s="47">
        <v>0.65525462962962966</v>
      </c>
      <c r="T300" t="s">
        <v>73</v>
      </c>
    </row>
    <row r="301" spans="8:20">
      <c r="H301" s="46">
        <v>39888</v>
      </c>
      <c r="I301" s="47">
        <v>0.87789351851851849</v>
      </c>
      <c r="J301">
        <v>23</v>
      </c>
      <c r="K301" t="s">
        <v>15</v>
      </c>
      <c r="O301" t="s">
        <v>12</v>
      </c>
      <c r="R301" s="46">
        <v>39807</v>
      </c>
      <c r="S301" s="47">
        <v>0.65598379629629633</v>
      </c>
      <c r="T301" t="s">
        <v>73</v>
      </c>
    </row>
    <row r="302" spans="8:20">
      <c r="H302" s="46">
        <v>39888</v>
      </c>
      <c r="I302" s="47">
        <v>0.87890046296296298</v>
      </c>
      <c r="J302">
        <v>135</v>
      </c>
      <c r="K302" t="s">
        <v>15</v>
      </c>
      <c r="O302" t="s">
        <v>12</v>
      </c>
      <c r="R302" s="46">
        <v>39807</v>
      </c>
      <c r="S302" s="47">
        <v>0.65599537037037037</v>
      </c>
      <c r="T302" t="s">
        <v>73</v>
      </c>
    </row>
    <row r="303" spans="8:20">
      <c r="H303" s="46">
        <v>39890</v>
      </c>
      <c r="I303" s="47">
        <v>0.61197916666666663</v>
      </c>
      <c r="J303">
        <v>18</v>
      </c>
      <c r="K303" t="s">
        <v>16</v>
      </c>
      <c r="N303" t="s">
        <v>12</v>
      </c>
      <c r="R303" s="46">
        <v>39807</v>
      </c>
      <c r="S303" s="47">
        <v>0.6567708333333333</v>
      </c>
      <c r="T303" t="s">
        <v>73</v>
      </c>
    </row>
    <row r="304" spans="8:20">
      <c r="H304" s="46">
        <v>39890</v>
      </c>
      <c r="I304" s="47">
        <v>0.61256944444444439</v>
      </c>
      <c r="J304">
        <v>31</v>
      </c>
      <c r="K304" t="s">
        <v>16</v>
      </c>
      <c r="N304" t="s">
        <v>12</v>
      </c>
      <c r="R304" s="46">
        <v>39807</v>
      </c>
      <c r="S304" s="47">
        <v>0.65678240740740745</v>
      </c>
      <c r="T304" t="s">
        <v>73</v>
      </c>
    </row>
    <row r="305" spans="8:20">
      <c r="H305" s="46">
        <v>39890</v>
      </c>
      <c r="I305" s="47">
        <v>0.67131944444444447</v>
      </c>
      <c r="J305">
        <v>101</v>
      </c>
      <c r="K305" t="s">
        <v>15</v>
      </c>
      <c r="O305" t="s">
        <v>12</v>
      </c>
      <c r="R305" s="46">
        <v>39807</v>
      </c>
      <c r="S305" s="47">
        <v>0.65784722222222225</v>
      </c>
      <c r="T305" t="s">
        <v>73</v>
      </c>
    </row>
    <row r="306" spans="8:20">
      <c r="H306" s="46">
        <v>39891</v>
      </c>
      <c r="I306" s="47">
        <v>0.90851851851851861</v>
      </c>
      <c r="J306">
        <v>15</v>
      </c>
      <c r="K306" t="s">
        <v>15</v>
      </c>
      <c r="O306" t="s">
        <v>12</v>
      </c>
      <c r="R306" s="46">
        <v>39807</v>
      </c>
      <c r="S306" s="47">
        <v>0.65784722222222225</v>
      </c>
      <c r="T306" t="s">
        <v>73</v>
      </c>
    </row>
    <row r="307" spans="8:20">
      <c r="H307" s="46">
        <v>39892</v>
      </c>
      <c r="I307" s="47">
        <v>0.31231481481481482</v>
      </c>
      <c r="J307">
        <v>12</v>
      </c>
      <c r="K307" t="s">
        <v>16</v>
      </c>
      <c r="M307" t="s">
        <v>12</v>
      </c>
      <c r="R307" s="46">
        <v>39807</v>
      </c>
      <c r="S307" s="47">
        <v>0.71846064814814825</v>
      </c>
      <c r="T307" t="s">
        <v>67</v>
      </c>
    </row>
    <row r="308" spans="8:20">
      <c r="H308" s="46">
        <v>39894</v>
      </c>
      <c r="I308" s="47">
        <v>0.33974537037037034</v>
      </c>
      <c r="J308">
        <v>12</v>
      </c>
      <c r="K308" t="s">
        <v>16</v>
      </c>
      <c r="M308" t="s">
        <v>12</v>
      </c>
      <c r="R308" s="46">
        <v>39807</v>
      </c>
      <c r="S308" s="47">
        <v>0.72231481481481474</v>
      </c>
      <c r="T308" t="s">
        <v>73</v>
      </c>
    </row>
    <row r="309" spans="8:20">
      <c r="H309" s="46">
        <v>39894</v>
      </c>
      <c r="I309" s="47">
        <v>0.34047453703703701</v>
      </c>
      <c r="J309">
        <v>11</v>
      </c>
      <c r="K309" t="s">
        <v>16</v>
      </c>
      <c r="N309" t="s">
        <v>12</v>
      </c>
      <c r="R309" s="46">
        <v>39807</v>
      </c>
      <c r="S309" s="47">
        <v>0.72232638888888889</v>
      </c>
      <c r="T309" t="s">
        <v>73</v>
      </c>
    </row>
    <row r="310" spans="8:20">
      <c r="H310" s="46">
        <v>39894</v>
      </c>
      <c r="I310" s="47">
        <v>0.62358796296296293</v>
      </c>
      <c r="J310">
        <v>117</v>
      </c>
      <c r="K310" t="s">
        <v>15</v>
      </c>
      <c r="M310" t="s">
        <v>12</v>
      </c>
      <c r="R310" s="46">
        <v>39807</v>
      </c>
      <c r="S310" s="47">
        <v>0.72711805555555553</v>
      </c>
      <c r="T310" t="s">
        <v>73</v>
      </c>
    </row>
    <row r="311" spans="8:20">
      <c r="H311" s="46">
        <v>39896</v>
      </c>
      <c r="I311" s="47">
        <v>0.66912037037037031</v>
      </c>
      <c r="J311">
        <v>13</v>
      </c>
      <c r="K311" t="s">
        <v>16</v>
      </c>
      <c r="P311" t="s">
        <v>12</v>
      </c>
      <c r="R311" s="46">
        <v>39807</v>
      </c>
      <c r="S311" s="47">
        <v>0.72712962962962957</v>
      </c>
      <c r="T311" t="s">
        <v>73</v>
      </c>
    </row>
    <row r="312" spans="8:20">
      <c r="H312" s="46">
        <v>39898</v>
      </c>
      <c r="I312" s="47">
        <v>0.38466435185185183</v>
      </c>
      <c r="J312">
        <v>12</v>
      </c>
      <c r="K312" t="s">
        <v>16</v>
      </c>
      <c r="M312" t="s">
        <v>12</v>
      </c>
      <c r="R312" s="46">
        <v>39807</v>
      </c>
      <c r="S312" s="47">
        <v>0.83819444444444446</v>
      </c>
      <c r="T312" t="s">
        <v>67</v>
      </c>
    </row>
    <row r="313" spans="8:20">
      <c r="H313" s="46">
        <v>39898</v>
      </c>
      <c r="I313" s="47">
        <v>0.56709490740740742</v>
      </c>
      <c r="J313">
        <v>18</v>
      </c>
      <c r="K313" t="s">
        <v>16</v>
      </c>
      <c r="O313" t="s">
        <v>12</v>
      </c>
      <c r="R313" s="46">
        <v>39807</v>
      </c>
      <c r="S313" s="47">
        <v>0.83826388888888881</v>
      </c>
      <c r="T313" t="s">
        <v>65</v>
      </c>
    </row>
    <row r="314" spans="8:20">
      <c r="H314" s="46">
        <v>39898</v>
      </c>
      <c r="I314" s="47">
        <v>0.89883101851851854</v>
      </c>
      <c r="J314">
        <v>24</v>
      </c>
      <c r="K314" t="s">
        <v>15</v>
      </c>
      <c r="O314" t="s">
        <v>12</v>
      </c>
      <c r="R314" s="46">
        <v>39807</v>
      </c>
      <c r="S314" s="47">
        <v>0.90771990740740749</v>
      </c>
      <c r="T314" t="s">
        <v>69</v>
      </c>
    </row>
    <row r="315" spans="8:20">
      <c r="H315" s="46">
        <v>39899</v>
      </c>
      <c r="I315" s="47">
        <v>0.46005787037037038</v>
      </c>
      <c r="J315">
        <v>26</v>
      </c>
      <c r="K315" t="s">
        <v>15</v>
      </c>
      <c r="O315" t="s">
        <v>12</v>
      </c>
      <c r="R315" s="46">
        <v>39808</v>
      </c>
      <c r="S315" s="47">
        <v>0.34696759259259258</v>
      </c>
      <c r="T315" t="s">
        <v>73</v>
      </c>
    </row>
    <row r="316" spans="8:20">
      <c r="H316" s="46"/>
      <c r="I316" s="47"/>
      <c r="R316" s="46">
        <v>39808</v>
      </c>
      <c r="S316" s="47">
        <v>0.34697916666666667</v>
      </c>
      <c r="T316" t="s">
        <v>73</v>
      </c>
    </row>
    <row r="317" spans="8:20">
      <c r="H317" s="46"/>
      <c r="I317" s="47"/>
      <c r="R317" s="46">
        <v>39808</v>
      </c>
      <c r="S317" s="47">
        <v>0.45469907407407412</v>
      </c>
      <c r="T317" t="s">
        <v>73</v>
      </c>
    </row>
    <row r="318" spans="8:20">
      <c r="H318" s="46"/>
      <c r="I318" s="47"/>
      <c r="R318" s="46">
        <v>39808</v>
      </c>
      <c r="S318" s="47">
        <v>0.45471064814814816</v>
      </c>
      <c r="T318" t="s">
        <v>73</v>
      </c>
    </row>
    <row r="319" spans="8:20">
      <c r="H319" s="46"/>
      <c r="I319" s="47"/>
      <c r="R319" s="46">
        <v>39808</v>
      </c>
      <c r="S319" s="47">
        <v>0.45547453703703705</v>
      </c>
      <c r="T319" t="s">
        <v>65</v>
      </c>
    </row>
    <row r="320" spans="8:20">
      <c r="H320" s="46"/>
      <c r="I320" s="47"/>
      <c r="R320" s="46">
        <v>39808</v>
      </c>
      <c r="S320" s="47">
        <v>0.45553240740740741</v>
      </c>
      <c r="T320" t="s">
        <v>68</v>
      </c>
    </row>
    <row r="321" spans="8:20">
      <c r="H321" s="46"/>
      <c r="I321" s="47"/>
      <c r="R321" s="46">
        <v>39808</v>
      </c>
      <c r="S321" s="47">
        <v>0.45563657407407404</v>
      </c>
      <c r="T321" t="s">
        <v>67</v>
      </c>
    </row>
    <row r="322" spans="8:20">
      <c r="R322" s="46">
        <v>39808</v>
      </c>
      <c r="S322" s="47">
        <v>0.45571759259259265</v>
      </c>
      <c r="T322" t="s">
        <v>69</v>
      </c>
    </row>
    <row r="323" spans="8:20">
      <c r="R323" s="46">
        <v>39808</v>
      </c>
      <c r="S323" s="47">
        <v>0.53020833333333328</v>
      </c>
      <c r="T323" t="s">
        <v>73</v>
      </c>
    </row>
    <row r="324" spans="8:20">
      <c r="R324" s="46">
        <v>39808</v>
      </c>
      <c r="S324" s="47">
        <v>0.53023148148148147</v>
      </c>
      <c r="T324" t="s">
        <v>73</v>
      </c>
    </row>
    <row r="325" spans="8:20">
      <c r="R325" s="46">
        <v>39808</v>
      </c>
      <c r="S325" s="47">
        <v>0.58333333333333337</v>
      </c>
      <c r="T325" t="s">
        <v>73</v>
      </c>
    </row>
    <row r="326" spans="8:20">
      <c r="R326" s="46">
        <v>39808</v>
      </c>
      <c r="S326" s="47">
        <v>0.58334490740740741</v>
      </c>
      <c r="T326" t="s">
        <v>73</v>
      </c>
    </row>
    <row r="327" spans="8:20">
      <c r="R327" s="46">
        <v>39808</v>
      </c>
      <c r="S327" s="47">
        <v>0.5869212962962963</v>
      </c>
      <c r="T327" t="s">
        <v>73</v>
      </c>
    </row>
    <row r="328" spans="8:20">
      <c r="R328" s="46">
        <v>39809</v>
      </c>
      <c r="S328" s="47">
        <v>6.8298611111111115E-2</v>
      </c>
      <c r="T328" t="s">
        <v>73</v>
      </c>
    </row>
    <row r="329" spans="8:20">
      <c r="R329" s="46">
        <v>39809</v>
      </c>
      <c r="S329" s="47">
        <v>6.8310185185185182E-2</v>
      </c>
      <c r="T329" t="s">
        <v>73</v>
      </c>
    </row>
    <row r="330" spans="8:20">
      <c r="R330" s="46">
        <v>39809</v>
      </c>
      <c r="S330" s="47">
        <v>8.1226851851851856E-2</v>
      </c>
      <c r="T330" t="s">
        <v>73</v>
      </c>
    </row>
    <row r="331" spans="8:20">
      <c r="R331" s="46">
        <v>39809</v>
      </c>
      <c r="S331" s="47">
        <v>8.1238425925925936E-2</v>
      </c>
      <c r="T331" t="s">
        <v>73</v>
      </c>
    </row>
    <row r="332" spans="8:20">
      <c r="R332" s="46">
        <v>39809</v>
      </c>
      <c r="S332" s="47">
        <v>8.6585648148148162E-2</v>
      </c>
      <c r="T332" t="s">
        <v>73</v>
      </c>
    </row>
    <row r="333" spans="8:20">
      <c r="R333" s="46">
        <v>39809</v>
      </c>
      <c r="S333" s="47">
        <v>8.6585648148148162E-2</v>
      </c>
      <c r="T333" t="s">
        <v>73</v>
      </c>
    </row>
    <row r="334" spans="8:20">
      <c r="R334" s="46">
        <v>39809</v>
      </c>
      <c r="S334" s="47">
        <v>9.8761574074074085E-2</v>
      </c>
      <c r="T334" t="s">
        <v>73</v>
      </c>
    </row>
    <row r="335" spans="8:20">
      <c r="R335" s="46">
        <v>39809</v>
      </c>
      <c r="S335" s="47">
        <v>9.8773148148148152E-2</v>
      </c>
      <c r="T335" t="s">
        <v>73</v>
      </c>
    </row>
    <row r="336" spans="8:20">
      <c r="R336" s="46">
        <v>39809</v>
      </c>
      <c r="S336" s="47">
        <v>0.12003472222222222</v>
      </c>
      <c r="T336" t="s">
        <v>73</v>
      </c>
    </row>
    <row r="337" spans="18:20">
      <c r="R337" s="46">
        <v>39809</v>
      </c>
      <c r="S337" s="47">
        <v>0.1200462962962963</v>
      </c>
      <c r="T337" t="s">
        <v>73</v>
      </c>
    </row>
    <row r="338" spans="18:20">
      <c r="R338" s="46">
        <v>39809</v>
      </c>
      <c r="S338" s="47">
        <v>0.53630787037037042</v>
      </c>
      <c r="T338" t="s">
        <v>67</v>
      </c>
    </row>
    <row r="339" spans="18:20">
      <c r="R339" s="46">
        <v>39809</v>
      </c>
      <c r="S339" s="47">
        <v>0.5637847222222222</v>
      </c>
      <c r="T339" t="s">
        <v>73</v>
      </c>
    </row>
    <row r="340" spans="18:20">
      <c r="R340" s="46">
        <v>39809</v>
      </c>
      <c r="S340" s="47">
        <v>0.56379629629629624</v>
      </c>
      <c r="T340" t="s">
        <v>73</v>
      </c>
    </row>
    <row r="341" spans="18:20">
      <c r="R341" s="46">
        <v>39809</v>
      </c>
      <c r="S341" s="47">
        <v>0.56710648148148146</v>
      </c>
      <c r="T341" t="s">
        <v>73</v>
      </c>
    </row>
    <row r="342" spans="18:20">
      <c r="R342" s="46">
        <v>39809</v>
      </c>
      <c r="S342" s="47">
        <v>0.56711805555555561</v>
      </c>
      <c r="T342" t="s">
        <v>73</v>
      </c>
    </row>
    <row r="343" spans="18:20">
      <c r="R343" s="46">
        <v>39809</v>
      </c>
      <c r="S343" s="47">
        <v>0.6170254629629629</v>
      </c>
      <c r="T343" t="s">
        <v>67</v>
      </c>
    </row>
    <row r="344" spans="18:20">
      <c r="R344" s="46">
        <v>39809</v>
      </c>
      <c r="S344" s="47">
        <v>0.61821759259259257</v>
      </c>
      <c r="T344" t="s">
        <v>67</v>
      </c>
    </row>
    <row r="345" spans="18:20">
      <c r="R345" s="46">
        <v>39809</v>
      </c>
      <c r="S345" s="47">
        <v>0.6294791666666667</v>
      </c>
      <c r="T345" t="s">
        <v>73</v>
      </c>
    </row>
    <row r="346" spans="18:20">
      <c r="R346" s="46">
        <v>39809</v>
      </c>
      <c r="S346" s="47">
        <v>0.62949074074074074</v>
      </c>
      <c r="T346" t="s">
        <v>73</v>
      </c>
    </row>
    <row r="347" spans="18:20">
      <c r="R347" s="46">
        <v>39809</v>
      </c>
      <c r="S347" s="47">
        <v>0.71857638888888886</v>
      </c>
      <c r="T347" t="s">
        <v>73</v>
      </c>
    </row>
    <row r="348" spans="18:20">
      <c r="R348" s="46">
        <v>39809</v>
      </c>
      <c r="S348" s="47">
        <v>0.71858796296296301</v>
      </c>
      <c r="T348" t="s">
        <v>73</v>
      </c>
    </row>
    <row r="349" spans="18:20">
      <c r="R349" s="46">
        <v>39809</v>
      </c>
      <c r="S349" s="47">
        <v>0.72393518518518529</v>
      </c>
      <c r="T349" t="s">
        <v>73</v>
      </c>
    </row>
    <row r="350" spans="18:20">
      <c r="R350" s="46">
        <v>39809</v>
      </c>
      <c r="S350" s="47">
        <v>0.72394675925925922</v>
      </c>
      <c r="T350" t="s">
        <v>73</v>
      </c>
    </row>
    <row r="351" spans="18:20">
      <c r="R351" s="46">
        <v>39809</v>
      </c>
      <c r="S351" s="47">
        <v>0.72939814814814818</v>
      </c>
      <c r="T351" t="s">
        <v>73</v>
      </c>
    </row>
    <row r="352" spans="18:20">
      <c r="R352" s="46">
        <v>39809</v>
      </c>
      <c r="S352" s="47">
        <v>0.72940972222222233</v>
      </c>
      <c r="T352" t="s">
        <v>73</v>
      </c>
    </row>
    <row r="353" spans="18:20">
      <c r="R353" s="46">
        <v>39809</v>
      </c>
      <c r="S353" s="47">
        <v>0.73958333333333337</v>
      </c>
      <c r="T353" t="s">
        <v>73</v>
      </c>
    </row>
    <row r="354" spans="18:20">
      <c r="R354" s="46">
        <v>39809</v>
      </c>
      <c r="S354" s="47">
        <v>0.73959490740740741</v>
      </c>
      <c r="T354" t="s">
        <v>73</v>
      </c>
    </row>
    <row r="355" spans="18:20">
      <c r="R355" s="46">
        <v>39809</v>
      </c>
      <c r="S355" s="47">
        <v>0.74585648148148154</v>
      </c>
      <c r="T355" t="s">
        <v>73</v>
      </c>
    </row>
    <row r="356" spans="18:20">
      <c r="R356" s="46">
        <v>39809</v>
      </c>
      <c r="S356" s="47">
        <v>0.74586805555555558</v>
      </c>
      <c r="T356" t="s">
        <v>73</v>
      </c>
    </row>
    <row r="357" spans="18:20">
      <c r="R357" s="46">
        <v>39809</v>
      </c>
      <c r="S357" s="47">
        <v>0.74906249999999996</v>
      </c>
      <c r="T357" t="s">
        <v>73</v>
      </c>
    </row>
    <row r="358" spans="18:20">
      <c r="R358" s="46">
        <v>39809</v>
      </c>
      <c r="S358" s="47">
        <v>0.74907407407407411</v>
      </c>
      <c r="T358" t="s">
        <v>73</v>
      </c>
    </row>
    <row r="359" spans="18:20">
      <c r="R359" s="46">
        <v>39809</v>
      </c>
      <c r="S359" s="47">
        <v>0.75144675925925919</v>
      </c>
      <c r="T359" t="s">
        <v>73</v>
      </c>
    </row>
    <row r="360" spans="18:20">
      <c r="R360" s="46">
        <v>39809</v>
      </c>
      <c r="S360" s="47">
        <v>0.75145833333333334</v>
      </c>
      <c r="T360" t="s">
        <v>73</v>
      </c>
    </row>
    <row r="361" spans="18:20">
      <c r="R361" s="46">
        <v>39809</v>
      </c>
      <c r="S361" s="47">
        <v>0.86712962962962958</v>
      </c>
      <c r="T361" t="s">
        <v>67</v>
      </c>
    </row>
    <row r="362" spans="18:20">
      <c r="R362" s="46">
        <v>39809</v>
      </c>
      <c r="S362" s="47">
        <v>0.86717592592592585</v>
      </c>
      <c r="T362" t="s">
        <v>68</v>
      </c>
    </row>
    <row r="363" spans="18:20">
      <c r="R363" s="46">
        <v>39809</v>
      </c>
      <c r="S363" s="47">
        <v>0.86721064814814808</v>
      </c>
      <c r="T363" t="s">
        <v>65</v>
      </c>
    </row>
    <row r="364" spans="18:20">
      <c r="R364" s="46">
        <v>39809</v>
      </c>
      <c r="S364" s="47">
        <v>0.87019675925925932</v>
      </c>
      <c r="T364" t="s">
        <v>69</v>
      </c>
    </row>
    <row r="365" spans="18:20">
      <c r="R365" s="46">
        <v>39811</v>
      </c>
      <c r="S365" s="47">
        <v>0.75730324074074085</v>
      </c>
      <c r="T365" t="s">
        <v>67</v>
      </c>
    </row>
    <row r="366" spans="18:20">
      <c r="R366" s="46">
        <v>39811</v>
      </c>
      <c r="S366" s="47">
        <v>0.75744212962962953</v>
      </c>
      <c r="T366" t="s">
        <v>68</v>
      </c>
    </row>
    <row r="367" spans="18:20">
      <c r="R367" s="46">
        <v>39811</v>
      </c>
      <c r="S367" s="47">
        <v>0.75749999999999995</v>
      </c>
      <c r="T367" t="s">
        <v>65</v>
      </c>
    </row>
    <row r="368" spans="18:20">
      <c r="R368" s="46">
        <v>39811</v>
      </c>
      <c r="S368" s="47">
        <v>0.86792824074074071</v>
      </c>
      <c r="T368" t="s">
        <v>67</v>
      </c>
    </row>
    <row r="369" spans="18:20">
      <c r="R369" s="46">
        <v>39811</v>
      </c>
      <c r="S369" s="47">
        <v>0.88414351851851858</v>
      </c>
      <c r="T369" t="s">
        <v>69</v>
      </c>
    </row>
    <row r="370" spans="18:20">
      <c r="R370" s="46">
        <v>39811</v>
      </c>
      <c r="S370" s="47">
        <v>0.90114583333333342</v>
      </c>
      <c r="T370" t="s">
        <v>71</v>
      </c>
    </row>
    <row r="371" spans="18:20">
      <c r="R371" s="46">
        <v>39812</v>
      </c>
      <c r="S371" s="47">
        <v>0.29749999999999999</v>
      </c>
      <c r="T371" t="s">
        <v>73</v>
      </c>
    </row>
    <row r="372" spans="18:20">
      <c r="R372" s="46">
        <v>39812</v>
      </c>
      <c r="S372" s="47">
        <v>0.29751157407407408</v>
      </c>
      <c r="T372" t="s">
        <v>73</v>
      </c>
    </row>
    <row r="373" spans="18:20">
      <c r="R373" s="46">
        <v>39812</v>
      </c>
      <c r="S373" s="47">
        <v>0.30042824074074076</v>
      </c>
      <c r="T373" t="s">
        <v>73</v>
      </c>
    </row>
    <row r="374" spans="18:20">
      <c r="R374" s="46">
        <v>39812</v>
      </c>
      <c r="S374" s="47">
        <v>0.3004398148148148</v>
      </c>
      <c r="T374" t="s">
        <v>73</v>
      </c>
    </row>
    <row r="375" spans="18:20">
      <c r="R375" s="46">
        <v>39812</v>
      </c>
      <c r="S375" s="47">
        <v>0.32743055555555556</v>
      </c>
      <c r="T375" t="s">
        <v>73</v>
      </c>
    </row>
    <row r="376" spans="18:20">
      <c r="R376" s="46">
        <v>39812</v>
      </c>
      <c r="S376" s="47">
        <v>0.32744212962962965</v>
      </c>
      <c r="T376" t="s">
        <v>73</v>
      </c>
    </row>
    <row r="377" spans="18:20">
      <c r="R377" s="46">
        <v>39812</v>
      </c>
      <c r="S377" s="47">
        <v>0.61591435185185184</v>
      </c>
      <c r="T377" t="s">
        <v>73</v>
      </c>
    </row>
    <row r="378" spans="18:20">
      <c r="R378" s="46">
        <v>39812</v>
      </c>
      <c r="S378" s="47">
        <v>0.61593750000000003</v>
      </c>
      <c r="T378" t="s">
        <v>73</v>
      </c>
    </row>
    <row r="379" spans="18:20">
      <c r="R379" s="46">
        <v>39812</v>
      </c>
      <c r="S379" s="47">
        <v>0.61638888888888888</v>
      </c>
      <c r="T379" t="s">
        <v>73</v>
      </c>
    </row>
    <row r="380" spans="18:20">
      <c r="R380" s="46">
        <v>39812</v>
      </c>
      <c r="S380" s="47">
        <v>0.61640046296296302</v>
      </c>
      <c r="T380" t="s">
        <v>73</v>
      </c>
    </row>
    <row r="381" spans="18:20">
      <c r="R381" s="46">
        <v>39812</v>
      </c>
      <c r="S381" s="47">
        <v>0.61670138888888892</v>
      </c>
      <c r="T381" t="s">
        <v>73</v>
      </c>
    </row>
    <row r="382" spans="18:20">
      <c r="R382" s="46">
        <v>39812</v>
      </c>
      <c r="S382" s="47">
        <v>0.61671296296296296</v>
      </c>
      <c r="T382" t="s">
        <v>73</v>
      </c>
    </row>
    <row r="383" spans="18:20">
      <c r="R383" s="46">
        <v>39812</v>
      </c>
      <c r="S383" s="47">
        <v>0.61692129629629633</v>
      </c>
      <c r="T383" t="s">
        <v>73</v>
      </c>
    </row>
    <row r="384" spans="18:20">
      <c r="R384" s="46">
        <v>39812</v>
      </c>
      <c r="S384" s="47">
        <v>0.61693287037037037</v>
      </c>
      <c r="T384" t="s">
        <v>73</v>
      </c>
    </row>
    <row r="385" spans="18:20">
      <c r="R385" s="46">
        <v>39812</v>
      </c>
      <c r="S385" s="47">
        <v>0.6173495370370371</v>
      </c>
      <c r="T385" t="s">
        <v>73</v>
      </c>
    </row>
    <row r="386" spans="18:20">
      <c r="R386" s="46">
        <v>39812</v>
      </c>
      <c r="S386" s="47">
        <v>0.61736111111111114</v>
      </c>
      <c r="T386" t="s">
        <v>73</v>
      </c>
    </row>
    <row r="387" spans="18:20">
      <c r="R387" s="46">
        <v>39812</v>
      </c>
      <c r="S387" s="47">
        <v>0.61791666666666667</v>
      </c>
      <c r="T387" t="s">
        <v>73</v>
      </c>
    </row>
    <row r="388" spans="18:20">
      <c r="R388" s="46">
        <v>39812</v>
      </c>
      <c r="S388" s="47">
        <v>0.61793981481481486</v>
      </c>
      <c r="T388" t="s">
        <v>73</v>
      </c>
    </row>
    <row r="389" spans="18:20">
      <c r="R389" s="46">
        <v>39812</v>
      </c>
      <c r="S389" s="47">
        <v>0.61833333333333329</v>
      </c>
      <c r="T389" t="s">
        <v>73</v>
      </c>
    </row>
    <row r="390" spans="18:20">
      <c r="R390" s="46">
        <v>39812</v>
      </c>
      <c r="S390" s="47">
        <v>0.61834490740740744</v>
      </c>
      <c r="T390" t="s">
        <v>73</v>
      </c>
    </row>
    <row r="391" spans="18:20">
      <c r="R391" s="46">
        <v>39812</v>
      </c>
      <c r="S391" s="47">
        <v>0.6193981481481482</v>
      </c>
      <c r="T391" t="s">
        <v>73</v>
      </c>
    </row>
    <row r="392" spans="18:20">
      <c r="R392" s="46">
        <v>39812</v>
      </c>
      <c r="S392" s="47">
        <v>0.61940972222222224</v>
      </c>
      <c r="T392" t="s">
        <v>73</v>
      </c>
    </row>
    <row r="393" spans="18:20">
      <c r="R393" s="46">
        <v>39812</v>
      </c>
      <c r="S393" s="47">
        <v>0.6205208333333333</v>
      </c>
      <c r="T393" t="s">
        <v>73</v>
      </c>
    </row>
    <row r="394" spans="18:20">
      <c r="R394" s="46">
        <v>39812</v>
      </c>
      <c r="S394" s="47">
        <v>0.62053240740740734</v>
      </c>
      <c r="T394" t="s">
        <v>73</v>
      </c>
    </row>
    <row r="395" spans="18:20">
      <c r="R395" s="46">
        <v>39812</v>
      </c>
      <c r="S395" s="47">
        <v>0.64067129629629627</v>
      </c>
      <c r="T395" t="s">
        <v>73</v>
      </c>
    </row>
    <row r="396" spans="18:20">
      <c r="R396" s="46">
        <v>39812</v>
      </c>
      <c r="S396" s="47">
        <v>0.64068287037037031</v>
      </c>
      <c r="T396" t="s">
        <v>73</v>
      </c>
    </row>
    <row r="397" spans="18:20">
      <c r="R397" s="46">
        <v>39812</v>
      </c>
      <c r="S397" s="47">
        <v>0.64277777777777778</v>
      </c>
      <c r="T397" t="s">
        <v>73</v>
      </c>
    </row>
    <row r="398" spans="18:20">
      <c r="R398" s="46">
        <v>39812</v>
      </c>
      <c r="S398" s="47">
        <v>0.64278935185185182</v>
      </c>
      <c r="T398" t="s">
        <v>73</v>
      </c>
    </row>
    <row r="399" spans="18:20">
      <c r="R399" s="46">
        <v>39812</v>
      </c>
      <c r="S399" s="47">
        <v>0.64368055555555559</v>
      </c>
      <c r="T399" t="s">
        <v>73</v>
      </c>
    </row>
    <row r="400" spans="18:20">
      <c r="R400" s="46">
        <v>39812</v>
      </c>
      <c r="S400" s="47">
        <v>0.64369212962962963</v>
      </c>
      <c r="T400" t="s">
        <v>73</v>
      </c>
    </row>
    <row r="401" spans="18:20">
      <c r="R401" s="46">
        <v>39812</v>
      </c>
      <c r="S401" s="47">
        <v>0.6444212962962963</v>
      </c>
      <c r="T401" t="s">
        <v>71</v>
      </c>
    </row>
    <row r="402" spans="18:20">
      <c r="R402" s="46">
        <v>39812</v>
      </c>
      <c r="S402" s="47">
        <v>0.64523148148148146</v>
      </c>
      <c r="T402" t="s">
        <v>73</v>
      </c>
    </row>
    <row r="403" spans="18:20">
      <c r="R403" s="46">
        <v>39812</v>
      </c>
      <c r="S403" s="47">
        <v>0.64524305555555561</v>
      </c>
      <c r="T403" t="s">
        <v>73</v>
      </c>
    </row>
    <row r="404" spans="18:20">
      <c r="R404" s="46">
        <v>39812</v>
      </c>
      <c r="S404" s="47">
        <v>0.64597222222222228</v>
      </c>
      <c r="T404" t="s">
        <v>71</v>
      </c>
    </row>
    <row r="405" spans="18:20">
      <c r="R405" s="46">
        <v>39812</v>
      </c>
      <c r="S405" s="47">
        <v>0.90555555555555556</v>
      </c>
      <c r="T405" t="s">
        <v>69</v>
      </c>
    </row>
    <row r="406" spans="18:20">
      <c r="R406" s="46">
        <v>39812</v>
      </c>
      <c r="S406" s="47">
        <v>0.90640046296296306</v>
      </c>
      <c r="T406" t="s">
        <v>69</v>
      </c>
    </row>
    <row r="407" spans="18:20">
      <c r="R407" s="46">
        <v>39812</v>
      </c>
      <c r="S407" s="47">
        <v>0.90695601851851848</v>
      </c>
      <c r="T407" t="s">
        <v>67</v>
      </c>
    </row>
    <row r="408" spans="18:20">
      <c r="R408" s="46">
        <v>39813</v>
      </c>
      <c r="S408" s="47">
        <v>0.56500000000000006</v>
      </c>
      <c r="T408" t="s">
        <v>65</v>
      </c>
    </row>
    <row r="409" spans="18:20">
      <c r="R409" s="46">
        <v>39813</v>
      </c>
      <c r="S409" s="47">
        <v>0.59381944444444446</v>
      </c>
      <c r="T409" t="s">
        <v>67</v>
      </c>
    </row>
    <row r="410" spans="18:20">
      <c r="R410" s="46">
        <v>39813</v>
      </c>
      <c r="S410" s="47">
        <v>0.60622685185185188</v>
      </c>
      <c r="T410" t="s">
        <v>73</v>
      </c>
    </row>
    <row r="411" spans="18:20">
      <c r="R411" s="46">
        <v>39813</v>
      </c>
      <c r="S411" s="47">
        <v>0.60623842592592592</v>
      </c>
      <c r="T411" t="s">
        <v>73</v>
      </c>
    </row>
    <row r="412" spans="18:20">
      <c r="R412" s="46">
        <v>39813</v>
      </c>
      <c r="S412" s="47">
        <v>0.60697916666666674</v>
      </c>
      <c r="T412" t="s">
        <v>67</v>
      </c>
    </row>
    <row r="413" spans="18:20">
      <c r="R413" s="46">
        <v>39813</v>
      </c>
      <c r="S413" s="47">
        <v>0.6325925925925926</v>
      </c>
      <c r="T413" t="s">
        <v>73</v>
      </c>
    </row>
    <row r="414" spans="18:20">
      <c r="R414" s="46">
        <v>39813</v>
      </c>
      <c r="S414" s="47">
        <v>0.63260416666666663</v>
      </c>
      <c r="T414" t="s">
        <v>73</v>
      </c>
    </row>
    <row r="415" spans="18:20">
      <c r="R415" s="46">
        <v>39813</v>
      </c>
      <c r="S415" s="47">
        <v>0.68185185185185182</v>
      </c>
      <c r="T415" t="s">
        <v>71</v>
      </c>
    </row>
    <row r="416" spans="18:20">
      <c r="R416" s="46">
        <v>39813</v>
      </c>
      <c r="S416" s="47">
        <v>0.68216435185185187</v>
      </c>
      <c r="T416" t="s">
        <v>73</v>
      </c>
    </row>
    <row r="417" spans="18:20">
      <c r="R417" s="46">
        <v>39813</v>
      </c>
      <c r="S417" s="47">
        <v>0.68217592592592602</v>
      </c>
      <c r="T417" t="s">
        <v>73</v>
      </c>
    </row>
    <row r="418" spans="18:20">
      <c r="R418" s="46">
        <v>39813</v>
      </c>
      <c r="S418" s="47">
        <v>0.68399305555555545</v>
      </c>
      <c r="T418" t="s">
        <v>73</v>
      </c>
    </row>
    <row r="419" spans="18:20">
      <c r="R419" s="46">
        <v>39813</v>
      </c>
      <c r="S419" s="47">
        <v>0.6840046296296296</v>
      </c>
      <c r="T419" t="s">
        <v>73</v>
      </c>
    </row>
    <row r="420" spans="18:20">
      <c r="R420" s="46">
        <v>39813</v>
      </c>
      <c r="S420" s="47">
        <v>0.68921296296296297</v>
      </c>
      <c r="T420" t="s">
        <v>71</v>
      </c>
    </row>
    <row r="421" spans="18:20">
      <c r="R421" s="46">
        <v>39813</v>
      </c>
      <c r="S421" s="47">
        <v>0.6899305555555556</v>
      </c>
      <c r="T421" t="s">
        <v>73</v>
      </c>
    </row>
    <row r="422" spans="18:20">
      <c r="R422" s="46">
        <v>39813</v>
      </c>
      <c r="S422" s="47">
        <v>0.68994212962962964</v>
      </c>
      <c r="T422" t="s">
        <v>73</v>
      </c>
    </row>
    <row r="423" spans="18:20">
      <c r="R423" s="46">
        <v>39813</v>
      </c>
      <c r="S423" s="47">
        <v>0.69079861111111107</v>
      </c>
      <c r="T423" t="s">
        <v>72</v>
      </c>
    </row>
    <row r="424" spans="18:20">
      <c r="R424" s="46">
        <v>39813</v>
      </c>
      <c r="S424" s="47">
        <v>0.69270833333333337</v>
      </c>
      <c r="T424" t="s">
        <v>73</v>
      </c>
    </row>
    <row r="425" spans="18:20">
      <c r="R425" s="46">
        <v>39813</v>
      </c>
      <c r="S425" s="47">
        <v>0.69271990740740741</v>
      </c>
      <c r="T425" t="s">
        <v>73</v>
      </c>
    </row>
    <row r="426" spans="18:20">
      <c r="R426" s="46">
        <v>39813</v>
      </c>
      <c r="S426" s="47">
        <v>0.69393518518518515</v>
      </c>
      <c r="T426" t="s">
        <v>73</v>
      </c>
    </row>
    <row r="427" spans="18:20">
      <c r="R427" s="46">
        <v>39813</v>
      </c>
      <c r="S427" s="47">
        <v>0.6939467592592593</v>
      </c>
      <c r="T427" t="s">
        <v>73</v>
      </c>
    </row>
    <row r="428" spans="18:20">
      <c r="R428" s="46">
        <v>39813</v>
      </c>
      <c r="S428" s="47">
        <v>0.69784722222222229</v>
      </c>
      <c r="T428" t="s">
        <v>71</v>
      </c>
    </row>
    <row r="429" spans="18:20">
      <c r="R429" s="46">
        <v>39813</v>
      </c>
      <c r="S429" s="47">
        <v>0.69855324074074077</v>
      </c>
      <c r="T429" t="s">
        <v>73</v>
      </c>
    </row>
    <row r="430" spans="18:20">
      <c r="R430" s="46">
        <v>39813</v>
      </c>
      <c r="S430" s="47">
        <v>0.69856481481481481</v>
      </c>
      <c r="T430" t="s">
        <v>73</v>
      </c>
    </row>
    <row r="431" spans="18:20">
      <c r="R431" s="46">
        <v>39813</v>
      </c>
      <c r="S431" s="47">
        <v>0.71194444444444438</v>
      </c>
      <c r="T431" t="s">
        <v>73</v>
      </c>
    </row>
    <row r="432" spans="18:20">
      <c r="R432" s="46">
        <v>39813</v>
      </c>
      <c r="S432" s="47">
        <v>0.71195601851851853</v>
      </c>
      <c r="T432" t="s">
        <v>73</v>
      </c>
    </row>
    <row r="433" spans="18:20">
      <c r="R433" s="46">
        <v>39813</v>
      </c>
      <c r="S433" s="47">
        <v>0.9564583333333333</v>
      </c>
      <c r="T433" t="s">
        <v>65</v>
      </c>
    </row>
    <row r="434" spans="18:20">
      <c r="R434" s="46">
        <v>39814</v>
      </c>
      <c r="S434" s="47">
        <v>1.2175925925925929E-2</v>
      </c>
      <c r="T434" t="s">
        <v>73</v>
      </c>
    </row>
    <row r="435" spans="18:20">
      <c r="R435" s="46">
        <v>39814</v>
      </c>
      <c r="S435" s="47">
        <v>1.2175925925925929E-2</v>
      </c>
      <c r="T435" t="s">
        <v>73</v>
      </c>
    </row>
    <row r="436" spans="18:20">
      <c r="R436" s="46">
        <v>39814</v>
      </c>
      <c r="S436" s="47">
        <v>0.32636574074074076</v>
      </c>
      <c r="T436" t="s">
        <v>65</v>
      </c>
    </row>
    <row r="437" spans="18:20">
      <c r="R437" s="46">
        <v>39814</v>
      </c>
      <c r="S437" s="47">
        <v>0.32641203703703703</v>
      </c>
      <c r="T437" t="s">
        <v>68</v>
      </c>
    </row>
    <row r="438" spans="18:20">
      <c r="R438" s="46">
        <v>39814</v>
      </c>
      <c r="S438" s="47">
        <v>0.32645833333333335</v>
      </c>
      <c r="T438" t="s">
        <v>67</v>
      </c>
    </row>
    <row r="439" spans="18:20">
      <c r="R439" s="46">
        <v>39814</v>
      </c>
      <c r="S439" s="47">
        <v>0.32655092592592594</v>
      </c>
      <c r="T439" t="s">
        <v>69</v>
      </c>
    </row>
    <row r="440" spans="18:20">
      <c r="R440" s="46">
        <v>39814</v>
      </c>
      <c r="S440" s="47">
        <v>0.76318287037037036</v>
      </c>
      <c r="T440" t="s">
        <v>65</v>
      </c>
    </row>
    <row r="441" spans="18:20">
      <c r="R441" s="46">
        <v>39814</v>
      </c>
      <c r="S441" s="47">
        <v>0.78186342592592595</v>
      </c>
      <c r="T441" t="s">
        <v>67</v>
      </c>
    </row>
    <row r="442" spans="18:20">
      <c r="R442" s="46">
        <v>39814</v>
      </c>
      <c r="S442" s="47">
        <v>0.85554398148148147</v>
      </c>
      <c r="T442" t="s">
        <v>67</v>
      </c>
    </row>
    <row r="443" spans="18:20">
      <c r="R443" s="46">
        <v>39814</v>
      </c>
      <c r="S443" s="47">
        <v>0.8588541666666667</v>
      </c>
      <c r="T443" t="s">
        <v>73</v>
      </c>
    </row>
    <row r="444" spans="18:20">
      <c r="R444" s="46">
        <v>39814</v>
      </c>
      <c r="S444" s="47">
        <v>0.85886574074074085</v>
      </c>
      <c r="T444" t="s">
        <v>73</v>
      </c>
    </row>
    <row r="445" spans="18:20">
      <c r="R445" s="46">
        <v>39815</v>
      </c>
      <c r="S445" s="47">
        <v>0.78523148148148147</v>
      </c>
      <c r="T445" t="s">
        <v>67</v>
      </c>
    </row>
    <row r="446" spans="18:20">
      <c r="R446" s="46">
        <v>39815</v>
      </c>
      <c r="S446" s="47">
        <v>0.95408564814814811</v>
      </c>
      <c r="T446" t="s">
        <v>67</v>
      </c>
    </row>
    <row r="447" spans="18:20">
      <c r="R447" s="46">
        <v>39815</v>
      </c>
      <c r="S447" s="47">
        <v>0.95422453703703702</v>
      </c>
      <c r="T447" t="s">
        <v>69</v>
      </c>
    </row>
    <row r="448" spans="18:20">
      <c r="R448" s="46">
        <v>39816</v>
      </c>
      <c r="S448" s="47">
        <v>0.83868055555555554</v>
      </c>
      <c r="T448" t="s">
        <v>65</v>
      </c>
    </row>
    <row r="449" spans="18:20">
      <c r="R449" s="46">
        <v>39816</v>
      </c>
      <c r="S449" s="47">
        <v>0.83875</v>
      </c>
      <c r="T449" t="s">
        <v>68</v>
      </c>
    </row>
    <row r="450" spans="18:20">
      <c r="R450" s="46">
        <v>39816</v>
      </c>
      <c r="S450" s="47">
        <v>0.83887731481481476</v>
      </c>
      <c r="T450" t="s">
        <v>67</v>
      </c>
    </row>
    <row r="451" spans="18:20">
      <c r="R451" s="46">
        <v>39816</v>
      </c>
      <c r="S451" s="47">
        <v>0.83902777777777782</v>
      </c>
      <c r="T451" t="s">
        <v>69</v>
      </c>
    </row>
    <row r="452" spans="18:20">
      <c r="R452" s="46">
        <v>39817</v>
      </c>
      <c r="S452" s="47">
        <v>2.4074074074074071E-2</v>
      </c>
      <c r="T452" t="s">
        <v>67</v>
      </c>
    </row>
    <row r="453" spans="18:20">
      <c r="R453" s="46">
        <v>39817</v>
      </c>
      <c r="S453" s="47">
        <v>0.58023148148148151</v>
      </c>
      <c r="T453" t="s">
        <v>71</v>
      </c>
    </row>
    <row r="454" spans="18:20">
      <c r="R454" s="46">
        <v>39817</v>
      </c>
      <c r="S454" s="47">
        <v>0.58104166666666668</v>
      </c>
      <c r="T454" t="s">
        <v>71</v>
      </c>
    </row>
    <row r="455" spans="18:20">
      <c r="R455" s="46">
        <v>39817</v>
      </c>
      <c r="S455" s="47">
        <v>0.87304398148148143</v>
      </c>
      <c r="T455" t="s">
        <v>69</v>
      </c>
    </row>
    <row r="456" spans="18:20">
      <c r="R456" s="46">
        <v>39818</v>
      </c>
      <c r="S456" s="47">
        <v>0.40358796296296301</v>
      </c>
      <c r="T456" t="s">
        <v>73</v>
      </c>
    </row>
    <row r="457" spans="18:20">
      <c r="R457" s="46">
        <v>39818</v>
      </c>
      <c r="S457" s="47">
        <v>0.40359953703703705</v>
      </c>
      <c r="T457" t="s">
        <v>73</v>
      </c>
    </row>
    <row r="458" spans="18:20">
      <c r="R458" s="46">
        <v>39818</v>
      </c>
      <c r="S458" s="47">
        <v>0.44768518518518513</v>
      </c>
      <c r="T458" t="s">
        <v>73</v>
      </c>
    </row>
    <row r="459" spans="18:20">
      <c r="R459" s="46">
        <v>39818</v>
      </c>
      <c r="S459" s="47">
        <v>0.44769675925925928</v>
      </c>
      <c r="T459" t="s">
        <v>73</v>
      </c>
    </row>
    <row r="460" spans="18:20">
      <c r="R460" s="46">
        <v>39818</v>
      </c>
      <c r="S460" s="47">
        <v>0.44843749999999999</v>
      </c>
      <c r="T460" t="s">
        <v>73</v>
      </c>
    </row>
    <row r="461" spans="18:20">
      <c r="R461" s="46">
        <v>39818</v>
      </c>
      <c r="S461" s="47">
        <v>0.44844907407407408</v>
      </c>
      <c r="T461" t="s">
        <v>73</v>
      </c>
    </row>
    <row r="462" spans="18:20">
      <c r="R462" s="46">
        <v>39818</v>
      </c>
      <c r="S462" s="47">
        <v>0.44895833333333335</v>
      </c>
      <c r="T462" t="s">
        <v>72</v>
      </c>
    </row>
    <row r="463" spans="18:20">
      <c r="R463" s="46">
        <v>39818</v>
      </c>
      <c r="S463" s="47">
        <v>0.44951388888888894</v>
      </c>
      <c r="T463" t="s">
        <v>73</v>
      </c>
    </row>
    <row r="464" spans="18:20">
      <c r="R464" s="46">
        <v>39818</v>
      </c>
      <c r="S464" s="47">
        <v>0.44952546296296297</v>
      </c>
      <c r="T464" t="s">
        <v>73</v>
      </c>
    </row>
    <row r="465" spans="18:20">
      <c r="R465" s="46">
        <v>39818</v>
      </c>
      <c r="S465" s="47">
        <v>0.44994212962962959</v>
      </c>
      <c r="T465" t="s">
        <v>72</v>
      </c>
    </row>
    <row r="466" spans="18:20">
      <c r="R466" s="46">
        <v>39818</v>
      </c>
      <c r="S466" s="47">
        <v>0.45047453703703705</v>
      </c>
      <c r="T466" t="s">
        <v>73</v>
      </c>
    </row>
    <row r="467" spans="18:20">
      <c r="R467" s="46">
        <v>39818</v>
      </c>
      <c r="S467" s="47">
        <v>0.45048611111111114</v>
      </c>
      <c r="T467" t="s">
        <v>73</v>
      </c>
    </row>
    <row r="468" spans="18:20">
      <c r="R468" s="46">
        <v>39818</v>
      </c>
      <c r="S468" s="47">
        <v>0.4508564814814815</v>
      </c>
      <c r="T468" t="s">
        <v>72</v>
      </c>
    </row>
    <row r="469" spans="18:20">
      <c r="R469" s="46">
        <v>39818</v>
      </c>
      <c r="S469" s="47">
        <v>0.71586805555555555</v>
      </c>
      <c r="T469" t="s">
        <v>73</v>
      </c>
    </row>
    <row r="470" spans="18:20">
      <c r="R470" s="46">
        <v>39818</v>
      </c>
      <c r="S470" s="47">
        <v>0.71587962962962959</v>
      </c>
      <c r="T470" t="s">
        <v>73</v>
      </c>
    </row>
    <row r="471" spans="18:20">
      <c r="R471" s="46">
        <v>39818</v>
      </c>
      <c r="S471" s="47">
        <v>0.71642361111111119</v>
      </c>
      <c r="T471" t="s">
        <v>73</v>
      </c>
    </row>
    <row r="472" spans="18:20">
      <c r="R472" s="46">
        <v>39818</v>
      </c>
      <c r="S472" s="47">
        <v>0.71643518518518512</v>
      </c>
      <c r="T472" t="s">
        <v>73</v>
      </c>
    </row>
    <row r="473" spans="18:20">
      <c r="R473" s="46">
        <v>39818</v>
      </c>
      <c r="S473" s="47">
        <v>0.77288194444444447</v>
      </c>
      <c r="T473" t="s">
        <v>71</v>
      </c>
    </row>
    <row r="474" spans="18:20">
      <c r="R474" s="46">
        <v>39818</v>
      </c>
      <c r="S474" s="47">
        <v>0.77314814814814825</v>
      </c>
      <c r="T474" t="s">
        <v>73</v>
      </c>
    </row>
    <row r="475" spans="18:20">
      <c r="R475" s="46">
        <v>39818</v>
      </c>
      <c r="S475" s="47">
        <v>0.77315972222222218</v>
      </c>
      <c r="T475" t="s">
        <v>73</v>
      </c>
    </row>
    <row r="476" spans="18:20">
      <c r="R476" s="46">
        <v>39818</v>
      </c>
      <c r="S476" s="47">
        <v>0.77357638888888891</v>
      </c>
      <c r="T476" t="s">
        <v>73</v>
      </c>
    </row>
    <row r="477" spans="18:20">
      <c r="R477" s="46">
        <v>39818</v>
      </c>
      <c r="S477" s="47">
        <v>0.77358796296296306</v>
      </c>
      <c r="T477" t="s">
        <v>73</v>
      </c>
    </row>
    <row r="478" spans="18:20">
      <c r="R478" s="46">
        <v>39818</v>
      </c>
      <c r="S478" s="47">
        <v>0.77543981481481483</v>
      </c>
      <c r="T478" t="s">
        <v>73</v>
      </c>
    </row>
    <row r="479" spans="18:20">
      <c r="R479" s="46">
        <v>39818</v>
      </c>
      <c r="S479" s="47">
        <v>0.77545138888888887</v>
      </c>
      <c r="T479" t="s">
        <v>73</v>
      </c>
    </row>
    <row r="480" spans="18:20">
      <c r="R480" s="46">
        <v>39818</v>
      </c>
      <c r="S480" s="47">
        <v>0.77664351851851843</v>
      </c>
      <c r="T480" t="s">
        <v>73</v>
      </c>
    </row>
    <row r="481" spans="18:20">
      <c r="R481" s="46">
        <v>39818</v>
      </c>
      <c r="S481" s="47">
        <v>0.77665509259259258</v>
      </c>
      <c r="T481" t="s">
        <v>73</v>
      </c>
    </row>
    <row r="482" spans="18:20">
      <c r="R482" s="46">
        <v>39818</v>
      </c>
      <c r="S482" s="47">
        <v>0.77722222222222215</v>
      </c>
      <c r="T482" t="s">
        <v>72</v>
      </c>
    </row>
    <row r="483" spans="18:20">
      <c r="R483" s="46">
        <v>39818</v>
      </c>
      <c r="S483" s="47">
        <v>0.86832175925925925</v>
      </c>
      <c r="T483" t="s">
        <v>73</v>
      </c>
    </row>
    <row r="484" spans="18:20">
      <c r="R484" s="46">
        <v>39818</v>
      </c>
      <c r="S484" s="47">
        <v>0.86833333333333329</v>
      </c>
      <c r="T484" t="s">
        <v>73</v>
      </c>
    </row>
    <row r="485" spans="18:20">
      <c r="R485" s="46">
        <v>39818</v>
      </c>
      <c r="S485" s="47">
        <v>0.86953703703703711</v>
      </c>
      <c r="T485" t="s">
        <v>73</v>
      </c>
    </row>
    <row r="486" spans="18:20">
      <c r="R486" s="46">
        <v>39818</v>
      </c>
      <c r="S486" s="47">
        <v>0.86954861111111104</v>
      </c>
      <c r="T486" t="s">
        <v>73</v>
      </c>
    </row>
    <row r="487" spans="18:20">
      <c r="R487" s="46">
        <v>39818</v>
      </c>
      <c r="S487" s="47">
        <v>0.87054398148148149</v>
      </c>
      <c r="T487" t="s">
        <v>73</v>
      </c>
    </row>
    <row r="488" spans="18:20">
      <c r="R488" s="46">
        <v>39818</v>
      </c>
      <c r="S488" s="47">
        <v>0.87055555555555564</v>
      </c>
      <c r="T488" t="s">
        <v>73</v>
      </c>
    </row>
    <row r="489" spans="18:20">
      <c r="R489" s="46">
        <v>39818</v>
      </c>
      <c r="S489" s="47">
        <v>0.87131944444444442</v>
      </c>
      <c r="T489" t="s">
        <v>73</v>
      </c>
    </row>
    <row r="490" spans="18:20">
      <c r="R490" s="46">
        <v>39818</v>
      </c>
      <c r="S490" s="47">
        <v>0.87133101851851846</v>
      </c>
      <c r="T490" t="s">
        <v>73</v>
      </c>
    </row>
    <row r="491" spans="18:20">
      <c r="R491" s="46">
        <v>39818</v>
      </c>
      <c r="S491" s="47">
        <v>0.87159722222222225</v>
      </c>
      <c r="T491" t="s">
        <v>73</v>
      </c>
    </row>
    <row r="492" spans="18:20">
      <c r="R492" s="46">
        <v>39818</v>
      </c>
      <c r="S492" s="47">
        <v>0.87160879629629628</v>
      </c>
      <c r="T492" t="s">
        <v>73</v>
      </c>
    </row>
    <row r="493" spans="18:20">
      <c r="R493" s="46">
        <v>39818</v>
      </c>
      <c r="S493" s="47">
        <v>0.8721875</v>
      </c>
      <c r="T493" t="s">
        <v>73</v>
      </c>
    </row>
    <row r="494" spans="18:20">
      <c r="R494" s="46">
        <v>39818</v>
      </c>
      <c r="S494" s="47">
        <v>0.87219907407407404</v>
      </c>
      <c r="T494" t="s">
        <v>73</v>
      </c>
    </row>
    <row r="495" spans="18:20">
      <c r="R495" s="46">
        <v>39818</v>
      </c>
      <c r="S495" s="47">
        <v>0.87314814814814812</v>
      </c>
      <c r="T495" t="s">
        <v>73</v>
      </c>
    </row>
    <row r="496" spans="18:20">
      <c r="R496" s="46">
        <v>39818</v>
      </c>
      <c r="S496" s="47">
        <v>0.87315972222222227</v>
      </c>
      <c r="T496" t="s">
        <v>73</v>
      </c>
    </row>
    <row r="497" spans="18:20">
      <c r="R497" s="46">
        <v>39818</v>
      </c>
      <c r="S497" s="47">
        <v>0.87350694444444443</v>
      </c>
      <c r="T497" t="s">
        <v>72</v>
      </c>
    </row>
    <row r="498" spans="18:20">
      <c r="R498" s="46">
        <v>39818</v>
      </c>
      <c r="S498" s="47">
        <v>0.87373842592592599</v>
      </c>
      <c r="T498" t="s">
        <v>73</v>
      </c>
    </row>
    <row r="499" spans="18:20">
      <c r="R499" s="46">
        <v>39818</v>
      </c>
      <c r="S499" s="47">
        <v>0.87374999999999992</v>
      </c>
      <c r="T499" t="s">
        <v>73</v>
      </c>
    </row>
    <row r="500" spans="18:20">
      <c r="R500" s="46">
        <v>39818</v>
      </c>
      <c r="S500" s="47">
        <v>0.95177083333333334</v>
      </c>
      <c r="T500" t="s">
        <v>67</v>
      </c>
    </row>
    <row r="501" spans="18:20">
      <c r="R501" s="46">
        <v>39818</v>
      </c>
      <c r="S501" s="47">
        <v>0.95245370370370364</v>
      </c>
      <c r="T501" t="s">
        <v>69</v>
      </c>
    </row>
    <row r="502" spans="18:20">
      <c r="R502" s="46">
        <v>39819</v>
      </c>
      <c r="S502" s="47">
        <v>0.22482638888888887</v>
      </c>
      <c r="T502" t="s">
        <v>65</v>
      </c>
    </row>
    <row r="503" spans="18:20">
      <c r="R503" s="46">
        <v>39819</v>
      </c>
      <c r="S503" s="47">
        <v>0.44432870370370375</v>
      </c>
      <c r="T503" t="s">
        <v>68</v>
      </c>
    </row>
    <row r="504" spans="18:20">
      <c r="R504" s="46">
        <v>39819</v>
      </c>
      <c r="S504" s="47">
        <v>0.44432870370370375</v>
      </c>
      <c r="T504" t="s">
        <v>66</v>
      </c>
    </row>
    <row r="505" spans="18:20">
      <c r="R505" s="46">
        <v>39819</v>
      </c>
      <c r="S505" s="47">
        <v>0.44435185185185189</v>
      </c>
      <c r="T505" t="s">
        <v>66</v>
      </c>
    </row>
    <row r="506" spans="18:20">
      <c r="R506" s="46">
        <v>39819</v>
      </c>
      <c r="S506" s="47">
        <v>0.82754629629629628</v>
      </c>
      <c r="T506" t="s">
        <v>65</v>
      </c>
    </row>
    <row r="507" spans="18:20">
      <c r="R507" s="46">
        <v>39819</v>
      </c>
      <c r="S507" s="47">
        <v>0.83341435185185186</v>
      </c>
      <c r="T507" t="s">
        <v>65</v>
      </c>
    </row>
    <row r="508" spans="18:20">
      <c r="R508" s="46">
        <v>39819</v>
      </c>
      <c r="S508" s="47">
        <v>0.9391087962962964</v>
      </c>
      <c r="T508" t="s">
        <v>69</v>
      </c>
    </row>
    <row r="509" spans="18:20">
      <c r="R509" s="46">
        <v>39819</v>
      </c>
      <c r="S509" s="47">
        <v>0.93954861111111121</v>
      </c>
      <c r="T509" t="s">
        <v>67</v>
      </c>
    </row>
    <row r="510" spans="18:20">
      <c r="R510" s="46">
        <v>39820</v>
      </c>
      <c r="S510" s="47">
        <v>0.94267361111111114</v>
      </c>
      <c r="T510" t="s">
        <v>67</v>
      </c>
    </row>
    <row r="511" spans="18:20">
      <c r="R511" s="46">
        <v>39821</v>
      </c>
      <c r="S511" s="47">
        <v>0.35153935185185187</v>
      </c>
      <c r="T511" t="s">
        <v>65</v>
      </c>
    </row>
    <row r="512" spans="18:20">
      <c r="R512" s="46">
        <v>39821</v>
      </c>
      <c r="S512" s="47">
        <v>0.35153935185185187</v>
      </c>
      <c r="T512" t="s">
        <v>66</v>
      </c>
    </row>
    <row r="513" spans="18:20">
      <c r="R513" s="46">
        <v>39821</v>
      </c>
      <c r="S513" s="47">
        <v>0.3535300925925926</v>
      </c>
      <c r="T513" t="s">
        <v>73</v>
      </c>
    </row>
    <row r="514" spans="18:20">
      <c r="R514" s="46">
        <v>39821</v>
      </c>
      <c r="S514" s="47">
        <v>0.35354166666666664</v>
      </c>
      <c r="T514" t="s">
        <v>73</v>
      </c>
    </row>
    <row r="515" spans="18:20">
      <c r="R515" s="46">
        <v>39821</v>
      </c>
      <c r="S515" s="47">
        <v>0.99546296296296299</v>
      </c>
      <c r="T515" t="s">
        <v>69</v>
      </c>
    </row>
    <row r="516" spans="18:20">
      <c r="R516" s="46">
        <v>39822</v>
      </c>
      <c r="S516" s="47">
        <v>0.85761574074074076</v>
      </c>
      <c r="T516" t="s">
        <v>65</v>
      </c>
    </row>
    <row r="517" spans="18:20">
      <c r="R517" s="46">
        <v>39822</v>
      </c>
      <c r="S517" s="47">
        <v>0.87028935185185186</v>
      </c>
      <c r="T517" t="s">
        <v>65</v>
      </c>
    </row>
    <row r="518" spans="18:20">
      <c r="R518" s="46">
        <v>39823</v>
      </c>
      <c r="S518" s="47">
        <v>0.2436689814814815</v>
      </c>
      <c r="T518" t="s">
        <v>65</v>
      </c>
    </row>
    <row r="519" spans="18:20">
      <c r="R519" s="46">
        <v>39823</v>
      </c>
      <c r="S519" s="47">
        <v>0.9259722222222222</v>
      </c>
      <c r="T519" t="s">
        <v>69</v>
      </c>
    </row>
    <row r="520" spans="18:20">
      <c r="R520" s="46">
        <v>39824</v>
      </c>
      <c r="S520" s="47">
        <v>0.84837962962962965</v>
      </c>
      <c r="T520" t="s">
        <v>67</v>
      </c>
    </row>
    <row r="521" spans="18:20">
      <c r="R521" s="46">
        <v>39824</v>
      </c>
      <c r="S521" s="47">
        <v>0.85201388888888896</v>
      </c>
      <c r="T521" t="s">
        <v>69</v>
      </c>
    </row>
    <row r="522" spans="18:20">
      <c r="R522" s="46">
        <v>39825</v>
      </c>
      <c r="S522" s="47">
        <v>0.87793981481481476</v>
      </c>
      <c r="T522" t="s">
        <v>69</v>
      </c>
    </row>
    <row r="523" spans="18:20">
      <c r="R523" s="46">
        <v>39826</v>
      </c>
      <c r="S523" s="47">
        <v>0.39890046296296294</v>
      </c>
      <c r="T523" t="s">
        <v>73</v>
      </c>
    </row>
    <row r="524" spans="18:20">
      <c r="R524" s="46">
        <v>39826</v>
      </c>
      <c r="S524" s="47">
        <v>0.39891203703703698</v>
      </c>
      <c r="T524" t="s">
        <v>73</v>
      </c>
    </row>
    <row r="525" spans="18:20">
      <c r="R525" s="46">
        <v>39826</v>
      </c>
      <c r="S525" s="47">
        <v>0.66306712962962966</v>
      </c>
      <c r="T525" t="s">
        <v>73</v>
      </c>
    </row>
    <row r="526" spans="18:20">
      <c r="R526" s="46">
        <v>39826</v>
      </c>
      <c r="S526" s="47">
        <v>0.6630787037037037</v>
      </c>
      <c r="T526" t="s">
        <v>73</v>
      </c>
    </row>
    <row r="527" spans="18:20">
      <c r="R527" s="46">
        <v>39826</v>
      </c>
      <c r="S527" s="47">
        <v>0.75039351851851854</v>
      </c>
      <c r="T527" t="s">
        <v>65</v>
      </c>
    </row>
    <row r="528" spans="18:20">
      <c r="R528" s="46">
        <v>39826</v>
      </c>
      <c r="S528" s="47">
        <v>0.75791666666666668</v>
      </c>
      <c r="T528" t="s">
        <v>73</v>
      </c>
    </row>
    <row r="529" spans="18:20">
      <c r="R529" s="46">
        <v>39826</v>
      </c>
      <c r="S529" s="47">
        <v>0.75792824074074072</v>
      </c>
      <c r="T529" t="s">
        <v>73</v>
      </c>
    </row>
    <row r="530" spans="18:20">
      <c r="R530" s="46">
        <v>39826</v>
      </c>
      <c r="S530" s="47">
        <v>0.75893518518518521</v>
      </c>
      <c r="T530" t="s">
        <v>73</v>
      </c>
    </row>
    <row r="531" spans="18:20">
      <c r="R531" s="46">
        <v>39826</v>
      </c>
      <c r="S531" s="47">
        <v>0.75894675925925925</v>
      </c>
      <c r="T531" t="s">
        <v>73</v>
      </c>
    </row>
    <row r="532" spans="18:20">
      <c r="R532" s="46">
        <v>39826</v>
      </c>
      <c r="S532" s="47">
        <v>0.77621527777777777</v>
      </c>
      <c r="T532" t="s">
        <v>73</v>
      </c>
    </row>
    <row r="533" spans="18:20">
      <c r="R533" s="46">
        <v>39826</v>
      </c>
      <c r="S533" s="47">
        <v>0.77622685185185192</v>
      </c>
      <c r="T533" t="s">
        <v>73</v>
      </c>
    </row>
    <row r="534" spans="18:20">
      <c r="R534" s="46">
        <v>39826</v>
      </c>
      <c r="S534" s="47">
        <v>0.9213541666666667</v>
      </c>
      <c r="T534" t="s">
        <v>69</v>
      </c>
    </row>
    <row r="535" spans="18:20">
      <c r="R535" s="46">
        <v>39826</v>
      </c>
      <c r="S535" s="47">
        <v>0.92195601851851849</v>
      </c>
      <c r="T535" t="s">
        <v>67</v>
      </c>
    </row>
    <row r="536" spans="18:20">
      <c r="R536" s="46">
        <v>39826</v>
      </c>
      <c r="S536" s="47">
        <v>0.92199074074074072</v>
      </c>
      <c r="T536" t="s">
        <v>65</v>
      </c>
    </row>
    <row r="537" spans="18:20">
      <c r="R537" s="46">
        <v>39827</v>
      </c>
      <c r="S537" s="47">
        <v>0.29462962962962963</v>
      </c>
      <c r="T537" t="s">
        <v>65</v>
      </c>
    </row>
    <row r="538" spans="18:20">
      <c r="R538" s="46">
        <v>39827</v>
      </c>
      <c r="S538" s="47">
        <v>0.34822916666666665</v>
      </c>
      <c r="T538" t="s">
        <v>69</v>
      </c>
    </row>
    <row r="539" spans="18:20">
      <c r="R539" s="46">
        <v>39827</v>
      </c>
      <c r="S539" s="47">
        <v>0.38545138888888886</v>
      </c>
      <c r="T539" t="s">
        <v>73</v>
      </c>
    </row>
    <row r="540" spans="18:20">
      <c r="R540" s="46">
        <v>39827</v>
      </c>
      <c r="S540" s="47">
        <v>0.38546296296296295</v>
      </c>
      <c r="T540" t="s">
        <v>73</v>
      </c>
    </row>
    <row r="541" spans="18:20">
      <c r="R541" s="46">
        <v>39827</v>
      </c>
      <c r="S541" s="47">
        <v>0.38850694444444445</v>
      </c>
      <c r="T541" t="s">
        <v>73</v>
      </c>
    </row>
    <row r="542" spans="18:20">
      <c r="R542" s="46">
        <v>39827</v>
      </c>
      <c r="S542" s="47">
        <v>0.38851851851851849</v>
      </c>
      <c r="T542" t="s">
        <v>73</v>
      </c>
    </row>
    <row r="543" spans="18:20">
      <c r="R543" s="46">
        <v>39827</v>
      </c>
      <c r="S543" s="47">
        <v>0.38908564814814817</v>
      </c>
      <c r="T543" t="s">
        <v>73</v>
      </c>
    </row>
    <row r="544" spans="18:20">
      <c r="R544" s="46">
        <v>39827</v>
      </c>
      <c r="S544" s="47">
        <v>0.38909722222222221</v>
      </c>
      <c r="T544" t="s">
        <v>73</v>
      </c>
    </row>
    <row r="545" spans="18:20">
      <c r="R545" s="46">
        <v>39827</v>
      </c>
      <c r="S545" s="47">
        <v>0.38945601851851852</v>
      </c>
      <c r="T545" t="s">
        <v>73</v>
      </c>
    </row>
    <row r="546" spans="18:20">
      <c r="R546" s="46">
        <v>39827</v>
      </c>
      <c r="S546" s="47">
        <v>0.38946759259259256</v>
      </c>
      <c r="T546" t="s">
        <v>73</v>
      </c>
    </row>
    <row r="547" spans="18:20">
      <c r="R547" s="46">
        <v>39827</v>
      </c>
      <c r="S547" s="47">
        <v>0.65354166666666669</v>
      </c>
      <c r="T547" t="s">
        <v>73</v>
      </c>
    </row>
    <row r="548" spans="18:20">
      <c r="R548" s="46">
        <v>39827</v>
      </c>
      <c r="S548" s="47">
        <v>0.65355324074074073</v>
      </c>
      <c r="T548" t="s">
        <v>73</v>
      </c>
    </row>
    <row r="549" spans="18:20">
      <c r="R549" s="46">
        <v>39827</v>
      </c>
      <c r="S549" s="47">
        <v>0.68307870370370372</v>
      </c>
      <c r="T549" t="s">
        <v>73</v>
      </c>
    </row>
    <row r="550" spans="18:20">
      <c r="R550" s="46">
        <v>39827</v>
      </c>
      <c r="S550" s="47">
        <v>0.68309027777777775</v>
      </c>
      <c r="T550" t="s">
        <v>73</v>
      </c>
    </row>
    <row r="551" spans="18:20">
      <c r="R551" s="46">
        <v>39827</v>
      </c>
      <c r="S551" s="47">
        <v>0.68417824074074074</v>
      </c>
      <c r="T551" t="s">
        <v>73</v>
      </c>
    </row>
    <row r="552" spans="18:20">
      <c r="R552" s="46">
        <v>39827</v>
      </c>
      <c r="S552" s="47">
        <v>0.68418981481481478</v>
      </c>
      <c r="T552" t="s">
        <v>73</v>
      </c>
    </row>
    <row r="553" spans="18:20">
      <c r="R553" s="46">
        <v>39827</v>
      </c>
      <c r="S553" s="47">
        <v>0.69572916666666673</v>
      </c>
      <c r="T553" t="s">
        <v>71</v>
      </c>
    </row>
    <row r="554" spans="18:20">
      <c r="R554" s="46">
        <v>39827</v>
      </c>
      <c r="S554" s="47">
        <v>0.69738425925925929</v>
      </c>
      <c r="T554" t="s">
        <v>73</v>
      </c>
    </row>
    <row r="555" spans="18:20">
      <c r="R555" s="46">
        <v>39827</v>
      </c>
      <c r="S555" s="47">
        <v>0.69739583333333333</v>
      </c>
      <c r="T555" t="s">
        <v>73</v>
      </c>
    </row>
    <row r="556" spans="18:20">
      <c r="R556" s="46">
        <v>39827</v>
      </c>
      <c r="S556" s="47">
        <v>0.6980439814814815</v>
      </c>
      <c r="T556" t="s">
        <v>73</v>
      </c>
    </row>
    <row r="557" spans="18:20">
      <c r="R557" s="46">
        <v>39827</v>
      </c>
      <c r="S557" s="47">
        <v>0.69805555555555554</v>
      </c>
      <c r="T557" t="s">
        <v>73</v>
      </c>
    </row>
    <row r="558" spans="18:20">
      <c r="R558" s="46">
        <v>39827</v>
      </c>
      <c r="S558" s="47">
        <v>0.69862268518518522</v>
      </c>
      <c r="T558" t="s">
        <v>73</v>
      </c>
    </row>
    <row r="559" spans="18:20">
      <c r="R559" s="46">
        <v>39827</v>
      </c>
      <c r="S559" s="47">
        <v>0.6986458333333333</v>
      </c>
      <c r="T559" t="s">
        <v>73</v>
      </c>
    </row>
    <row r="560" spans="18:20">
      <c r="R560" s="46">
        <v>39827</v>
      </c>
      <c r="S560" s="47">
        <v>0.69954861111111111</v>
      </c>
      <c r="T560" t="s">
        <v>73</v>
      </c>
    </row>
    <row r="561" spans="18:20">
      <c r="R561" s="46">
        <v>39827</v>
      </c>
      <c r="S561" s="47">
        <v>0.69956018518518526</v>
      </c>
      <c r="T561" t="s">
        <v>73</v>
      </c>
    </row>
    <row r="562" spans="18:20">
      <c r="R562" s="46">
        <v>39827</v>
      </c>
      <c r="S562" s="47">
        <v>0.69984953703703701</v>
      </c>
      <c r="T562" t="s">
        <v>73</v>
      </c>
    </row>
    <row r="563" spans="18:20">
      <c r="R563" s="46">
        <v>39827</v>
      </c>
      <c r="S563" s="47">
        <v>0.69986111111111116</v>
      </c>
      <c r="T563" t="s">
        <v>73</v>
      </c>
    </row>
    <row r="564" spans="18:20">
      <c r="R564" s="46">
        <v>39827</v>
      </c>
      <c r="S564" s="47">
        <v>0.75998842592592597</v>
      </c>
      <c r="T564" t="s">
        <v>67</v>
      </c>
    </row>
    <row r="565" spans="18:20">
      <c r="R565" s="46">
        <v>39827</v>
      </c>
      <c r="S565" s="47">
        <v>0.76016203703703711</v>
      </c>
      <c r="T565" t="s">
        <v>65</v>
      </c>
    </row>
    <row r="566" spans="18:20">
      <c r="R566" s="46">
        <v>39828</v>
      </c>
      <c r="S566" s="47">
        <v>0.70530092592592597</v>
      </c>
      <c r="T566" t="s">
        <v>73</v>
      </c>
    </row>
    <row r="567" spans="18:20">
      <c r="R567" s="46">
        <v>39828</v>
      </c>
      <c r="S567" s="47">
        <v>0.7053124999999999</v>
      </c>
      <c r="T567" t="s">
        <v>73</v>
      </c>
    </row>
    <row r="568" spans="18:20">
      <c r="R568" s="46">
        <v>39828</v>
      </c>
      <c r="S568" s="47">
        <v>0.79349537037037043</v>
      </c>
      <c r="T568" t="s">
        <v>73</v>
      </c>
    </row>
    <row r="569" spans="18:20">
      <c r="R569" s="46">
        <v>39828</v>
      </c>
      <c r="S569" s="47">
        <v>0.79350694444444436</v>
      </c>
      <c r="T569" t="s">
        <v>73</v>
      </c>
    </row>
    <row r="570" spans="18:20">
      <c r="R570" s="46">
        <v>39828</v>
      </c>
      <c r="S570" s="47">
        <v>0.9337037037037037</v>
      </c>
      <c r="T570" t="s">
        <v>69</v>
      </c>
    </row>
    <row r="571" spans="18:20">
      <c r="R571" s="46">
        <v>39829</v>
      </c>
      <c r="S571" s="47">
        <v>0.37263888888888891</v>
      </c>
      <c r="T571" t="s">
        <v>73</v>
      </c>
    </row>
    <row r="572" spans="18:20">
      <c r="R572" s="46">
        <v>39829</v>
      </c>
      <c r="S572" s="47">
        <v>0.37265046296296295</v>
      </c>
      <c r="T572" t="s">
        <v>73</v>
      </c>
    </row>
    <row r="573" spans="18:20">
      <c r="R573" s="46">
        <v>39829</v>
      </c>
      <c r="S573" s="47">
        <v>0.37313657407407402</v>
      </c>
      <c r="T573" t="s">
        <v>73</v>
      </c>
    </row>
    <row r="574" spans="18:20">
      <c r="R574" s="46">
        <v>39829</v>
      </c>
      <c r="S574" s="47">
        <v>0.37314814814814817</v>
      </c>
      <c r="T574" t="s">
        <v>73</v>
      </c>
    </row>
    <row r="575" spans="18:20">
      <c r="R575" s="46">
        <v>39829</v>
      </c>
      <c r="S575" s="47">
        <v>0.72545138888888883</v>
      </c>
      <c r="T575" t="s">
        <v>73</v>
      </c>
    </row>
    <row r="576" spans="18:20">
      <c r="R576" s="46">
        <v>39829</v>
      </c>
      <c r="S576" s="47">
        <v>0.72546296296296298</v>
      </c>
      <c r="T576" t="s">
        <v>73</v>
      </c>
    </row>
    <row r="577" spans="18:20">
      <c r="R577" s="46">
        <v>39829</v>
      </c>
      <c r="S577" s="47">
        <v>0.72584490740740737</v>
      </c>
      <c r="T577" t="s">
        <v>73</v>
      </c>
    </row>
    <row r="578" spans="18:20">
      <c r="R578" s="46">
        <v>39829</v>
      </c>
      <c r="S578" s="47">
        <v>0.72585648148148152</v>
      </c>
      <c r="T578" t="s">
        <v>73</v>
      </c>
    </row>
    <row r="579" spans="18:20">
      <c r="R579" s="46">
        <v>39829</v>
      </c>
      <c r="S579" s="47">
        <v>0.72603009259259255</v>
      </c>
      <c r="T579" t="s">
        <v>73</v>
      </c>
    </row>
    <row r="580" spans="18:20">
      <c r="R580" s="46">
        <v>39829</v>
      </c>
      <c r="S580" s="47">
        <v>0.7260416666666667</v>
      </c>
      <c r="T580" t="s">
        <v>73</v>
      </c>
    </row>
    <row r="581" spans="18:20">
      <c r="R581" s="46">
        <v>39829</v>
      </c>
      <c r="S581" s="47">
        <v>0.72665509259259264</v>
      </c>
      <c r="T581" t="s">
        <v>73</v>
      </c>
    </row>
    <row r="582" spans="18:20">
      <c r="R582" s="46">
        <v>39829</v>
      </c>
      <c r="S582" s="47">
        <v>0.72666666666666668</v>
      </c>
      <c r="T582" t="s">
        <v>73</v>
      </c>
    </row>
    <row r="583" spans="18:20">
      <c r="R583" s="46">
        <v>39829</v>
      </c>
      <c r="S583" s="47">
        <v>0.72680555555555559</v>
      </c>
      <c r="T583" t="s">
        <v>73</v>
      </c>
    </row>
    <row r="584" spans="18:20">
      <c r="R584" s="46">
        <v>39829</v>
      </c>
      <c r="S584" s="47">
        <v>0.72681712962962963</v>
      </c>
      <c r="T584" t="s">
        <v>73</v>
      </c>
    </row>
    <row r="585" spans="18:20">
      <c r="R585" s="46">
        <v>39829</v>
      </c>
      <c r="S585" s="47">
        <v>0.72873842592592597</v>
      </c>
      <c r="T585" t="s">
        <v>73</v>
      </c>
    </row>
    <row r="586" spans="18:20">
      <c r="R586" s="46">
        <v>39829</v>
      </c>
      <c r="S586" s="47">
        <v>0.7287499999999999</v>
      </c>
      <c r="T586" t="s">
        <v>73</v>
      </c>
    </row>
    <row r="587" spans="18:20">
      <c r="R587" s="46">
        <v>39829</v>
      </c>
      <c r="S587" s="47">
        <v>0.7289930555555556</v>
      </c>
      <c r="T587" t="s">
        <v>73</v>
      </c>
    </row>
    <row r="588" spans="18:20">
      <c r="R588" s="46">
        <v>39829</v>
      </c>
      <c r="S588" s="47">
        <v>0.72900462962962964</v>
      </c>
      <c r="T588" t="s">
        <v>73</v>
      </c>
    </row>
    <row r="589" spans="18:20">
      <c r="R589" s="46">
        <v>39829</v>
      </c>
      <c r="S589" s="47">
        <v>0.72952546296296295</v>
      </c>
      <c r="T589" t="s">
        <v>71</v>
      </c>
    </row>
    <row r="590" spans="18:20">
      <c r="R590" s="46">
        <v>39829</v>
      </c>
      <c r="S590" s="47">
        <v>0.72986111111111107</v>
      </c>
      <c r="T590" t="s">
        <v>73</v>
      </c>
    </row>
    <row r="591" spans="18:20">
      <c r="R591" s="46">
        <v>39829</v>
      </c>
      <c r="S591" s="47">
        <v>0.72988425925925926</v>
      </c>
      <c r="T591" t="s">
        <v>73</v>
      </c>
    </row>
    <row r="592" spans="18:20">
      <c r="R592" s="46">
        <v>39829</v>
      </c>
      <c r="S592" s="47">
        <v>0.73028935185185195</v>
      </c>
      <c r="T592" t="s">
        <v>73</v>
      </c>
    </row>
    <row r="593" spans="18:20">
      <c r="R593" s="46">
        <v>39829</v>
      </c>
      <c r="S593" s="47">
        <v>0.73030092592592588</v>
      </c>
      <c r="T593" t="s">
        <v>73</v>
      </c>
    </row>
    <row r="594" spans="18:20">
      <c r="R594" s="46">
        <v>39829</v>
      </c>
      <c r="S594" s="47">
        <v>0.73097222222222225</v>
      </c>
      <c r="T594" t="s">
        <v>73</v>
      </c>
    </row>
    <row r="595" spans="18:20">
      <c r="R595" s="46">
        <v>39829</v>
      </c>
      <c r="S595" s="47">
        <v>0.73098379629629628</v>
      </c>
      <c r="T595" t="s">
        <v>73</v>
      </c>
    </row>
    <row r="596" spans="18:20">
      <c r="R596" s="46">
        <v>39829</v>
      </c>
      <c r="S596" s="47">
        <v>0.73155092592592597</v>
      </c>
      <c r="T596" t="s">
        <v>73</v>
      </c>
    </row>
    <row r="597" spans="18:20">
      <c r="R597" s="46">
        <v>39829</v>
      </c>
      <c r="S597" s="47">
        <v>0.7315625</v>
      </c>
      <c r="T597" t="s">
        <v>73</v>
      </c>
    </row>
    <row r="598" spans="18:20">
      <c r="R598" s="46">
        <v>39829</v>
      </c>
      <c r="S598" s="47">
        <v>0.73163194444444446</v>
      </c>
      <c r="T598" t="s">
        <v>73</v>
      </c>
    </row>
    <row r="599" spans="18:20">
      <c r="R599" s="46">
        <v>39829</v>
      </c>
      <c r="S599" s="47">
        <v>0.7316435185185185</v>
      </c>
      <c r="T599" t="s">
        <v>73</v>
      </c>
    </row>
    <row r="600" spans="18:20">
      <c r="R600" s="46">
        <v>39829</v>
      </c>
      <c r="S600" s="47">
        <v>0.73207175925925927</v>
      </c>
      <c r="T600" t="s">
        <v>73</v>
      </c>
    </row>
    <row r="601" spans="18:20">
      <c r="R601" s="46">
        <v>39829</v>
      </c>
      <c r="S601" s="47">
        <v>0.73208333333333331</v>
      </c>
      <c r="T601" t="s">
        <v>73</v>
      </c>
    </row>
    <row r="602" spans="18:20">
      <c r="R602" s="46">
        <v>39829</v>
      </c>
      <c r="S602" s="47">
        <v>0.73245370370370377</v>
      </c>
      <c r="T602" t="s">
        <v>73</v>
      </c>
    </row>
    <row r="603" spans="18:20">
      <c r="R603" s="46">
        <v>39829</v>
      </c>
      <c r="S603" s="47">
        <v>0.7324652777777777</v>
      </c>
      <c r="T603" t="s">
        <v>73</v>
      </c>
    </row>
    <row r="604" spans="18:20">
      <c r="R604" s="46">
        <v>39829</v>
      </c>
      <c r="S604" s="47">
        <v>0.73292824074074081</v>
      </c>
      <c r="T604" t="s">
        <v>73</v>
      </c>
    </row>
    <row r="605" spans="18:20">
      <c r="R605" s="46">
        <v>39829</v>
      </c>
      <c r="S605" s="47">
        <v>0.73293981481481474</v>
      </c>
      <c r="T605" t="s">
        <v>73</v>
      </c>
    </row>
    <row r="606" spans="18:20">
      <c r="R606" s="46">
        <v>39829</v>
      </c>
      <c r="S606" s="47">
        <v>0.76059027777777777</v>
      </c>
      <c r="T606" t="s">
        <v>65</v>
      </c>
    </row>
    <row r="607" spans="18:20">
      <c r="R607" s="46">
        <v>39829</v>
      </c>
      <c r="S607" s="47">
        <v>0.7608449074074074</v>
      </c>
      <c r="T607" t="s">
        <v>73</v>
      </c>
    </row>
    <row r="608" spans="18:20">
      <c r="R608" s="46">
        <v>39829</v>
      </c>
      <c r="S608" s="47">
        <v>0.76086805555555559</v>
      </c>
      <c r="T608" t="s">
        <v>73</v>
      </c>
    </row>
    <row r="609" spans="18:20">
      <c r="R609" s="46">
        <v>39829</v>
      </c>
      <c r="S609" s="47">
        <v>0.77531250000000007</v>
      </c>
      <c r="T609" t="s">
        <v>71</v>
      </c>
    </row>
    <row r="610" spans="18:20">
      <c r="R610" s="46">
        <v>39829</v>
      </c>
      <c r="S610" s="47">
        <v>0.77625</v>
      </c>
      <c r="T610" t="s">
        <v>71</v>
      </c>
    </row>
    <row r="611" spans="18:20">
      <c r="R611" s="46">
        <v>39829</v>
      </c>
      <c r="S611" s="47">
        <v>0.85858796296296302</v>
      </c>
      <c r="T611" t="s">
        <v>73</v>
      </c>
    </row>
    <row r="612" spans="18:20">
      <c r="R612" s="46">
        <v>39829</v>
      </c>
      <c r="S612" s="47">
        <v>0.85859953703703706</v>
      </c>
      <c r="T612" t="s">
        <v>73</v>
      </c>
    </row>
    <row r="613" spans="18:20">
      <c r="R613" s="46">
        <v>39829</v>
      </c>
      <c r="S613" s="47">
        <v>0.85888888888888892</v>
      </c>
      <c r="T613" t="s">
        <v>73</v>
      </c>
    </row>
    <row r="614" spans="18:20">
      <c r="R614" s="46">
        <v>39829</v>
      </c>
      <c r="S614" s="47">
        <v>0.85890046296296296</v>
      </c>
      <c r="T614" t="s">
        <v>73</v>
      </c>
    </row>
    <row r="615" spans="18:20">
      <c r="R615" s="46">
        <v>39829</v>
      </c>
      <c r="S615" s="47">
        <v>0.85925925925925928</v>
      </c>
      <c r="T615" t="s">
        <v>73</v>
      </c>
    </row>
    <row r="616" spans="18:20">
      <c r="R616" s="46">
        <v>39829</v>
      </c>
      <c r="S616" s="47">
        <v>0.85928240740740736</v>
      </c>
      <c r="T616" t="s">
        <v>73</v>
      </c>
    </row>
    <row r="617" spans="18:20">
      <c r="R617" s="46">
        <v>39829</v>
      </c>
      <c r="S617" s="47">
        <v>0.86238425925925932</v>
      </c>
      <c r="T617" t="s">
        <v>73</v>
      </c>
    </row>
    <row r="618" spans="18:20">
      <c r="R618" s="46">
        <v>39829</v>
      </c>
      <c r="S618" s="47">
        <v>0.86239583333333336</v>
      </c>
      <c r="T618" t="s">
        <v>73</v>
      </c>
    </row>
    <row r="619" spans="18:20">
      <c r="R619" s="46">
        <v>39829</v>
      </c>
      <c r="S619" s="47">
        <v>0.86388888888888893</v>
      </c>
      <c r="T619" t="s">
        <v>73</v>
      </c>
    </row>
    <row r="620" spans="18:20">
      <c r="R620" s="46">
        <v>39829</v>
      </c>
      <c r="S620" s="47">
        <v>0.86390046296296286</v>
      </c>
      <c r="T620" t="s">
        <v>73</v>
      </c>
    </row>
    <row r="621" spans="18:20">
      <c r="R621" s="46">
        <v>39830</v>
      </c>
      <c r="S621" s="47">
        <v>0.39836805555555554</v>
      </c>
      <c r="T621" t="s">
        <v>73</v>
      </c>
    </row>
    <row r="622" spans="18:20">
      <c r="R622" s="46">
        <v>39830</v>
      </c>
      <c r="S622" s="47">
        <v>0.39837962962962964</v>
      </c>
      <c r="T622" t="s">
        <v>73</v>
      </c>
    </row>
    <row r="623" spans="18:20">
      <c r="R623" s="46">
        <v>39830</v>
      </c>
      <c r="S623" s="47">
        <v>0.39878472222222222</v>
      </c>
      <c r="T623" t="s">
        <v>73</v>
      </c>
    </row>
    <row r="624" spans="18:20">
      <c r="R624" s="46">
        <v>39830</v>
      </c>
      <c r="S624" s="47">
        <v>0.39880787037037035</v>
      </c>
      <c r="T624" t="s">
        <v>73</v>
      </c>
    </row>
    <row r="625" spans="18:20">
      <c r="R625" s="46">
        <v>39830</v>
      </c>
      <c r="S625" s="47">
        <v>0.39978009259259256</v>
      </c>
      <c r="T625" t="s">
        <v>73</v>
      </c>
    </row>
    <row r="626" spans="18:20">
      <c r="R626" s="46">
        <v>39830</v>
      </c>
      <c r="S626" s="47">
        <v>0.39979166666666671</v>
      </c>
      <c r="T626" t="s">
        <v>73</v>
      </c>
    </row>
    <row r="627" spans="18:20">
      <c r="R627" s="46">
        <v>39830</v>
      </c>
      <c r="S627" s="47">
        <v>0.40038194444444447</v>
      </c>
      <c r="T627" t="s">
        <v>73</v>
      </c>
    </row>
    <row r="628" spans="18:20">
      <c r="R628" s="46">
        <v>39830</v>
      </c>
      <c r="S628" s="47">
        <v>0.40039351851851851</v>
      </c>
      <c r="T628" t="s">
        <v>73</v>
      </c>
    </row>
    <row r="629" spans="18:20">
      <c r="R629" s="46">
        <v>39830</v>
      </c>
      <c r="S629" s="47">
        <v>0.40228009259259262</v>
      </c>
      <c r="T629" t="s">
        <v>73</v>
      </c>
    </row>
    <row r="630" spans="18:20">
      <c r="R630" s="46">
        <v>39830</v>
      </c>
      <c r="S630" s="47">
        <v>0.40229166666666666</v>
      </c>
      <c r="T630" t="s">
        <v>73</v>
      </c>
    </row>
    <row r="631" spans="18:20">
      <c r="R631" s="46">
        <v>39830</v>
      </c>
      <c r="S631" s="47">
        <v>0.88559027777777777</v>
      </c>
      <c r="T631" t="s">
        <v>66</v>
      </c>
    </row>
    <row r="632" spans="18:20">
      <c r="R632" s="46">
        <v>39831</v>
      </c>
      <c r="S632" s="47">
        <v>0.27451388888888889</v>
      </c>
      <c r="T632" t="s">
        <v>71</v>
      </c>
    </row>
    <row r="633" spans="18:20">
      <c r="R633" s="46">
        <v>39831</v>
      </c>
      <c r="S633" s="47">
        <v>0.27569444444444446</v>
      </c>
      <c r="T633" t="s">
        <v>67</v>
      </c>
    </row>
    <row r="634" spans="18:20">
      <c r="R634" s="46">
        <v>39831</v>
      </c>
      <c r="S634" s="47">
        <v>0.27605324074074072</v>
      </c>
      <c r="T634" t="s">
        <v>73</v>
      </c>
    </row>
    <row r="635" spans="18:20">
      <c r="R635" s="46">
        <v>39831</v>
      </c>
      <c r="S635" s="47">
        <v>0.27606481481481482</v>
      </c>
      <c r="T635" t="s">
        <v>73</v>
      </c>
    </row>
    <row r="636" spans="18:20">
      <c r="R636" s="46">
        <v>39831</v>
      </c>
      <c r="S636" s="47">
        <v>0.27664351851851854</v>
      </c>
      <c r="T636" t="s">
        <v>73</v>
      </c>
    </row>
    <row r="637" spans="18:20">
      <c r="R637" s="46">
        <v>39831</v>
      </c>
      <c r="S637" s="47">
        <v>0.27665509259259258</v>
      </c>
      <c r="T637" t="s">
        <v>73</v>
      </c>
    </row>
    <row r="638" spans="18:20">
      <c r="R638" s="46">
        <v>39831</v>
      </c>
      <c r="S638" s="47">
        <v>0.32972222222222219</v>
      </c>
      <c r="T638" t="s">
        <v>67</v>
      </c>
    </row>
    <row r="639" spans="18:20">
      <c r="R639" s="46">
        <v>39831</v>
      </c>
      <c r="S639" s="47">
        <v>0.34464120370370371</v>
      </c>
      <c r="T639" t="s">
        <v>66</v>
      </c>
    </row>
    <row r="640" spans="18:20">
      <c r="R640" s="46">
        <v>39831</v>
      </c>
      <c r="S640" s="47">
        <v>0.34471064814814811</v>
      </c>
      <c r="T640" t="s">
        <v>66</v>
      </c>
    </row>
    <row r="641" spans="18:20">
      <c r="R641" s="46">
        <v>39831</v>
      </c>
      <c r="S641" s="47">
        <v>0.34478009259259257</v>
      </c>
      <c r="T641" t="s">
        <v>67</v>
      </c>
    </row>
    <row r="642" spans="18:20">
      <c r="R642" s="46">
        <v>39831</v>
      </c>
      <c r="S642" s="47">
        <v>0.93285879629629631</v>
      </c>
      <c r="T642" t="s">
        <v>67</v>
      </c>
    </row>
    <row r="643" spans="18:20">
      <c r="R643" s="46">
        <v>39831</v>
      </c>
      <c r="S643" s="47">
        <v>0.93422453703703701</v>
      </c>
      <c r="T643" t="s">
        <v>69</v>
      </c>
    </row>
    <row r="644" spans="18:20">
      <c r="R644" s="46">
        <v>39832</v>
      </c>
      <c r="S644" s="47">
        <v>0.48160879629629627</v>
      </c>
      <c r="T644" t="s">
        <v>73</v>
      </c>
    </row>
    <row r="645" spans="18:20">
      <c r="R645" s="46">
        <v>39832</v>
      </c>
      <c r="S645" s="47">
        <v>0.4816319444444444</v>
      </c>
      <c r="T645" t="s">
        <v>73</v>
      </c>
    </row>
    <row r="646" spans="18:20">
      <c r="R646" s="46">
        <v>39832</v>
      </c>
      <c r="S646" s="47">
        <v>0.89189814814814816</v>
      </c>
      <c r="T646" t="s">
        <v>69</v>
      </c>
    </row>
    <row r="647" spans="18:20">
      <c r="R647" s="46">
        <v>39832</v>
      </c>
      <c r="S647" s="47">
        <v>0.89234953703703701</v>
      </c>
      <c r="T647" t="s">
        <v>67</v>
      </c>
    </row>
    <row r="648" spans="18:20">
      <c r="R648" s="46">
        <v>39833</v>
      </c>
      <c r="S648" s="47">
        <v>0.91961805555555554</v>
      </c>
      <c r="T648" t="s">
        <v>67</v>
      </c>
    </row>
    <row r="649" spans="18:20">
      <c r="R649" s="46">
        <v>39833</v>
      </c>
      <c r="S649" s="47">
        <v>0.92115740740740737</v>
      </c>
      <c r="T649" t="s">
        <v>69</v>
      </c>
    </row>
    <row r="650" spans="18:20">
      <c r="R650" s="46">
        <v>39834</v>
      </c>
      <c r="S650" s="47">
        <v>0.86222222222222233</v>
      </c>
      <c r="T650" t="s">
        <v>73</v>
      </c>
    </row>
    <row r="651" spans="18:20">
      <c r="R651" s="46">
        <v>39834</v>
      </c>
      <c r="S651" s="47">
        <v>0.86223379629629626</v>
      </c>
      <c r="T651" t="s">
        <v>73</v>
      </c>
    </row>
    <row r="652" spans="18:20">
      <c r="R652" s="46">
        <v>39834</v>
      </c>
      <c r="S652" s="47">
        <v>0.8629282407407407</v>
      </c>
      <c r="T652" t="s">
        <v>73</v>
      </c>
    </row>
    <row r="653" spans="18:20">
      <c r="R653" s="46">
        <v>39834</v>
      </c>
      <c r="S653" s="47">
        <v>0.86293981481481474</v>
      </c>
      <c r="T653" t="s">
        <v>73</v>
      </c>
    </row>
    <row r="654" spans="18:20">
      <c r="R654" s="46">
        <v>39834</v>
      </c>
      <c r="S654" s="47">
        <v>0.91151620370370379</v>
      </c>
      <c r="T654" t="s">
        <v>69</v>
      </c>
    </row>
    <row r="655" spans="18:20">
      <c r="R655" s="46">
        <v>39835</v>
      </c>
      <c r="S655" s="47">
        <v>0.18291666666666664</v>
      </c>
      <c r="T655" t="s">
        <v>65</v>
      </c>
    </row>
    <row r="656" spans="18:20">
      <c r="R656" s="46">
        <v>39835</v>
      </c>
      <c r="S656" s="47">
        <v>0.2054398148148148</v>
      </c>
      <c r="T656" t="s">
        <v>66</v>
      </c>
    </row>
    <row r="657" spans="18:20">
      <c r="R657" s="46">
        <v>39835</v>
      </c>
      <c r="S657" s="47">
        <v>0.20553240740740741</v>
      </c>
      <c r="T657" t="s">
        <v>65</v>
      </c>
    </row>
    <row r="658" spans="18:20">
      <c r="R658" s="46">
        <v>39835</v>
      </c>
      <c r="S658" s="47">
        <v>0.73067129629629635</v>
      </c>
      <c r="T658" t="s">
        <v>65</v>
      </c>
    </row>
    <row r="659" spans="18:20">
      <c r="R659" s="46">
        <v>39835</v>
      </c>
      <c r="S659" s="47">
        <v>0.73142361111111109</v>
      </c>
      <c r="T659" t="s">
        <v>73</v>
      </c>
    </row>
    <row r="660" spans="18:20">
      <c r="R660" s="46">
        <v>39835</v>
      </c>
      <c r="S660" s="47">
        <v>0.73143518518518524</v>
      </c>
      <c r="T660" t="s">
        <v>73</v>
      </c>
    </row>
    <row r="661" spans="18:20">
      <c r="R661" s="46">
        <v>39835</v>
      </c>
      <c r="S661" s="47">
        <v>0.88758101851851856</v>
      </c>
      <c r="T661" t="s">
        <v>65</v>
      </c>
    </row>
    <row r="662" spans="18:20">
      <c r="R662" s="46">
        <v>39835</v>
      </c>
      <c r="S662" s="47">
        <v>0.91557870370370376</v>
      </c>
      <c r="T662" t="s">
        <v>69</v>
      </c>
    </row>
    <row r="663" spans="18:20">
      <c r="R663" s="46">
        <v>39835</v>
      </c>
      <c r="S663" s="47">
        <v>0.91600694444444442</v>
      </c>
      <c r="T663" t="s">
        <v>67</v>
      </c>
    </row>
    <row r="664" spans="18:20">
      <c r="R664" s="46">
        <v>39836</v>
      </c>
      <c r="S664" s="47">
        <v>0.42501157407407408</v>
      </c>
      <c r="T664" t="s">
        <v>73</v>
      </c>
    </row>
    <row r="665" spans="18:20">
      <c r="R665" s="46">
        <v>39836</v>
      </c>
      <c r="S665" s="47">
        <v>0.42501157407407408</v>
      </c>
      <c r="T665" t="s">
        <v>73</v>
      </c>
    </row>
    <row r="666" spans="18:20">
      <c r="R666" s="46">
        <v>39836</v>
      </c>
      <c r="S666" s="47">
        <v>0.42627314814814815</v>
      </c>
      <c r="T666" t="s">
        <v>72</v>
      </c>
    </row>
    <row r="667" spans="18:20">
      <c r="R667" s="46">
        <v>39836</v>
      </c>
      <c r="S667" s="47">
        <v>0.42641203703703701</v>
      </c>
      <c r="T667" t="s">
        <v>73</v>
      </c>
    </row>
    <row r="668" spans="18:20">
      <c r="R668" s="46">
        <v>39836</v>
      </c>
      <c r="S668" s="47">
        <v>0.4264236111111111</v>
      </c>
      <c r="T668" t="s">
        <v>73</v>
      </c>
    </row>
    <row r="669" spans="18:20">
      <c r="R669" s="46">
        <v>39836</v>
      </c>
      <c r="S669" s="47">
        <v>0.42690972222222223</v>
      </c>
      <c r="T669" t="s">
        <v>73</v>
      </c>
    </row>
    <row r="670" spans="18:20">
      <c r="R670" s="46">
        <v>39836</v>
      </c>
      <c r="S670" s="47">
        <v>0.42692129629629627</v>
      </c>
      <c r="T670" t="s">
        <v>73</v>
      </c>
    </row>
    <row r="671" spans="18:20">
      <c r="R671" s="46">
        <v>39836</v>
      </c>
      <c r="S671" s="47">
        <v>0.42762731481481481</v>
      </c>
      <c r="T671" t="s">
        <v>71</v>
      </c>
    </row>
    <row r="672" spans="18:20">
      <c r="R672" s="46">
        <v>39836</v>
      </c>
      <c r="S672" s="47">
        <v>0.77049768518518524</v>
      </c>
      <c r="T672" t="s">
        <v>65</v>
      </c>
    </row>
    <row r="673" spans="18:20">
      <c r="R673" s="46">
        <v>39836</v>
      </c>
      <c r="S673" s="47">
        <v>0.77057870370370374</v>
      </c>
      <c r="T673" t="s">
        <v>65</v>
      </c>
    </row>
    <row r="674" spans="18:20">
      <c r="R674" s="46">
        <v>39836</v>
      </c>
      <c r="S674" s="47">
        <v>0.36351851851851852</v>
      </c>
      <c r="T674" t="s">
        <v>73</v>
      </c>
    </row>
    <row r="675" spans="18:20">
      <c r="R675" s="46">
        <v>39836</v>
      </c>
      <c r="S675" s="47">
        <v>0.36354166666666665</v>
      </c>
      <c r="T675" t="s">
        <v>73</v>
      </c>
    </row>
    <row r="676" spans="18:20">
      <c r="R676" s="46">
        <v>39836</v>
      </c>
      <c r="S676" s="47">
        <v>0.36376157407407406</v>
      </c>
      <c r="T676" t="s">
        <v>73</v>
      </c>
    </row>
    <row r="677" spans="18:20">
      <c r="R677" s="46">
        <v>39837</v>
      </c>
      <c r="S677" s="47">
        <v>0.95664351851851848</v>
      </c>
      <c r="T677" t="s">
        <v>69</v>
      </c>
    </row>
    <row r="678" spans="18:20">
      <c r="R678" s="46">
        <v>39837</v>
      </c>
      <c r="S678" s="47">
        <v>0.95728009259259261</v>
      </c>
      <c r="T678" t="s">
        <v>65</v>
      </c>
    </row>
    <row r="679" spans="18:20">
      <c r="R679" s="46">
        <v>39837</v>
      </c>
      <c r="S679" s="47">
        <v>0.95917824074074076</v>
      </c>
      <c r="T679" t="s">
        <v>67</v>
      </c>
    </row>
    <row r="680" spans="18:20">
      <c r="R680" s="46">
        <v>39838</v>
      </c>
      <c r="S680" s="47">
        <v>0.5914814814814815</v>
      </c>
      <c r="T680" t="s">
        <v>73</v>
      </c>
    </row>
    <row r="681" spans="18:20">
      <c r="R681" s="46">
        <v>39838</v>
      </c>
      <c r="S681" s="47">
        <v>0.59149305555555554</v>
      </c>
      <c r="T681" t="s">
        <v>73</v>
      </c>
    </row>
    <row r="682" spans="18:20">
      <c r="R682" s="46">
        <v>39838</v>
      </c>
      <c r="S682" s="47">
        <v>0.60151620370370373</v>
      </c>
      <c r="T682" t="s">
        <v>73</v>
      </c>
    </row>
    <row r="683" spans="18:20">
      <c r="R683" s="46">
        <v>39838</v>
      </c>
      <c r="S683" s="47">
        <v>0.60152777777777777</v>
      </c>
      <c r="T683" t="s">
        <v>73</v>
      </c>
    </row>
    <row r="684" spans="18:20">
      <c r="R684" s="46">
        <v>39838</v>
      </c>
      <c r="S684" s="47">
        <v>0.65893518518518512</v>
      </c>
      <c r="T684" t="s">
        <v>65</v>
      </c>
    </row>
    <row r="685" spans="18:20">
      <c r="R685" s="46">
        <v>39838</v>
      </c>
      <c r="S685" s="47">
        <v>0.66281250000000003</v>
      </c>
      <c r="T685" t="s">
        <v>73</v>
      </c>
    </row>
    <row r="686" spans="18:20">
      <c r="R686" s="46">
        <v>39838</v>
      </c>
      <c r="S686" s="47">
        <v>0.66282407407407407</v>
      </c>
      <c r="T686" t="s">
        <v>73</v>
      </c>
    </row>
    <row r="687" spans="18:20">
      <c r="R687" s="46">
        <v>39838</v>
      </c>
      <c r="S687" s="47">
        <v>0.67289351851851853</v>
      </c>
      <c r="T687" t="s">
        <v>73</v>
      </c>
    </row>
    <row r="688" spans="18:20">
      <c r="R688" s="46">
        <v>39838</v>
      </c>
      <c r="S688" s="47">
        <v>0.67290509259259268</v>
      </c>
      <c r="T688" t="s">
        <v>73</v>
      </c>
    </row>
    <row r="689" spans="18:20">
      <c r="R689" s="46">
        <v>39838</v>
      </c>
      <c r="S689" s="47">
        <v>0.69728009259259249</v>
      </c>
      <c r="T689" t="s">
        <v>73</v>
      </c>
    </row>
    <row r="690" spans="18:20">
      <c r="R690" s="46">
        <v>39838</v>
      </c>
      <c r="S690" s="47">
        <v>0.69730324074074079</v>
      </c>
      <c r="T690" t="s">
        <v>73</v>
      </c>
    </row>
    <row r="691" spans="18:20">
      <c r="R691" s="46">
        <v>39838</v>
      </c>
      <c r="S691" s="47">
        <v>0.70144675925925926</v>
      </c>
      <c r="T691" t="s">
        <v>73</v>
      </c>
    </row>
    <row r="692" spans="18:20">
      <c r="R692" s="46">
        <v>39838</v>
      </c>
      <c r="S692" s="47">
        <v>0.70145833333333341</v>
      </c>
      <c r="T692" t="s">
        <v>73</v>
      </c>
    </row>
    <row r="693" spans="18:20">
      <c r="R693" s="46">
        <v>39838</v>
      </c>
      <c r="S693" s="47">
        <v>0.70680555555555558</v>
      </c>
      <c r="T693" t="s">
        <v>73</v>
      </c>
    </row>
    <row r="694" spans="18:20">
      <c r="R694" s="46">
        <v>39838</v>
      </c>
      <c r="S694" s="47">
        <v>0.70682870370370365</v>
      </c>
      <c r="T694" t="s">
        <v>73</v>
      </c>
    </row>
    <row r="695" spans="18:20">
      <c r="R695" s="46">
        <v>39838</v>
      </c>
      <c r="S695" s="47">
        <v>0.70702546296296298</v>
      </c>
      <c r="T695" t="s">
        <v>73</v>
      </c>
    </row>
    <row r="696" spans="18:20">
      <c r="R696" s="46">
        <v>39838</v>
      </c>
      <c r="S696" s="47">
        <v>0.70703703703703702</v>
      </c>
      <c r="T696" t="s">
        <v>73</v>
      </c>
    </row>
    <row r="697" spans="18:20">
      <c r="R697" s="46">
        <v>39838</v>
      </c>
      <c r="S697" s="47">
        <v>0.72263888888888894</v>
      </c>
      <c r="T697" t="s">
        <v>73</v>
      </c>
    </row>
    <row r="698" spans="18:20">
      <c r="R698" s="46">
        <v>39838</v>
      </c>
      <c r="S698" s="47">
        <v>0.72265046296296298</v>
      </c>
      <c r="T698" t="s">
        <v>73</v>
      </c>
    </row>
    <row r="699" spans="18:20">
      <c r="R699" s="46">
        <v>39838</v>
      </c>
      <c r="S699" s="47">
        <v>0.73461805555555559</v>
      </c>
      <c r="T699" t="s">
        <v>73</v>
      </c>
    </row>
    <row r="700" spans="18:20">
      <c r="R700" s="46">
        <v>39838</v>
      </c>
      <c r="S700" s="47">
        <v>0.73462962962962963</v>
      </c>
      <c r="T700" t="s">
        <v>73</v>
      </c>
    </row>
    <row r="701" spans="18:20">
      <c r="R701" s="46">
        <v>39838</v>
      </c>
      <c r="S701" s="47">
        <v>0.73741898148148144</v>
      </c>
      <c r="T701" t="s">
        <v>73</v>
      </c>
    </row>
    <row r="702" spans="18:20">
      <c r="R702" s="46">
        <v>39838</v>
      </c>
      <c r="S702" s="47">
        <v>0.73743055555555559</v>
      </c>
      <c r="T702" t="s">
        <v>73</v>
      </c>
    </row>
    <row r="703" spans="18:20">
      <c r="R703" s="46">
        <v>39838</v>
      </c>
      <c r="S703" s="47">
        <v>0.73865740740740737</v>
      </c>
      <c r="T703" t="s">
        <v>73</v>
      </c>
    </row>
    <row r="704" spans="18:20">
      <c r="R704" s="46">
        <v>39838</v>
      </c>
      <c r="S704" s="47">
        <v>0.73866898148148152</v>
      </c>
      <c r="T704" t="s">
        <v>73</v>
      </c>
    </row>
    <row r="705" spans="18:20">
      <c r="R705" s="46">
        <v>39838</v>
      </c>
      <c r="S705" s="47">
        <v>0.74881944444444448</v>
      </c>
      <c r="T705" t="s">
        <v>73</v>
      </c>
    </row>
    <row r="706" spans="18:20">
      <c r="R706" s="46">
        <v>39838</v>
      </c>
      <c r="S706" s="47">
        <v>0.74883101851851863</v>
      </c>
      <c r="T706" t="s">
        <v>73</v>
      </c>
    </row>
    <row r="707" spans="18:20">
      <c r="R707" s="46">
        <v>39838</v>
      </c>
      <c r="S707" s="47">
        <v>0.75259259259259259</v>
      </c>
      <c r="T707" t="s">
        <v>73</v>
      </c>
    </row>
    <row r="708" spans="18:20">
      <c r="R708" s="46">
        <v>39838</v>
      </c>
      <c r="S708" s="47">
        <v>0.75260416666666663</v>
      </c>
      <c r="T708" t="s">
        <v>73</v>
      </c>
    </row>
    <row r="709" spans="18:20">
      <c r="R709" s="46">
        <v>39838</v>
      </c>
      <c r="S709" s="47">
        <v>0.75314814814814823</v>
      </c>
      <c r="T709" t="s">
        <v>73</v>
      </c>
    </row>
    <row r="710" spans="18:20">
      <c r="R710" s="46">
        <v>39838</v>
      </c>
      <c r="S710" s="47">
        <v>0.75315972222222216</v>
      </c>
      <c r="T710" t="s">
        <v>73</v>
      </c>
    </row>
    <row r="711" spans="18:20">
      <c r="R711" s="46">
        <v>39838</v>
      </c>
      <c r="S711" s="47">
        <v>0.76924768518518516</v>
      </c>
      <c r="T711" t="s">
        <v>65</v>
      </c>
    </row>
    <row r="712" spans="18:20">
      <c r="R712" s="46">
        <v>39838</v>
      </c>
      <c r="S712" s="47">
        <v>0.77636574074074083</v>
      </c>
      <c r="T712" t="s">
        <v>68</v>
      </c>
    </row>
    <row r="713" spans="18:20">
      <c r="R713" s="46">
        <v>39838</v>
      </c>
      <c r="S713" s="47">
        <v>0.77643518518518517</v>
      </c>
      <c r="T713" t="s">
        <v>67</v>
      </c>
    </row>
    <row r="714" spans="18:20">
      <c r="R714" s="46">
        <v>39838</v>
      </c>
      <c r="S714" s="47">
        <v>0.84413194444444439</v>
      </c>
      <c r="T714" t="s">
        <v>65</v>
      </c>
    </row>
    <row r="715" spans="18:20">
      <c r="R715" s="46">
        <v>39838</v>
      </c>
      <c r="S715" s="47">
        <v>0.87758101851851855</v>
      </c>
      <c r="T715" t="s">
        <v>69</v>
      </c>
    </row>
    <row r="716" spans="18:20">
      <c r="R716" s="46">
        <v>39838</v>
      </c>
      <c r="S716" s="47">
        <v>0.87806712962962974</v>
      </c>
      <c r="T716" t="s">
        <v>67</v>
      </c>
    </row>
    <row r="717" spans="18:20">
      <c r="R717" s="46">
        <v>39838</v>
      </c>
      <c r="S717" s="47">
        <v>0.95791666666666664</v>
      </c>
      <c r="T717" t="s">
        <v>67</v>
      </c>
    </row>
    <row r="718" spans="18:20">
      <c r="R718" s="46">
        <v>39840</v>
      </c>
      <c r="S718" s="47">
        <v>0.64150462962962962</v>
      </c>
      <c r="T718" t="s">
        <v>65</v>
      </c>
    </row>
    <row r="719" spans="18:20">
      <c r="R719" s="46">
        <v>39840</v>
      </c>
      <c r="S719" s="47">
        <v>0.75152777777777768</v>
      </c>
      <c r="T719" t="s">
        <v>65</v>
      </c>
    </row>
    <row r="720" spans="18:20">
      <c r="R720" s="46">
        <v>39840</v>
      </c>
      <c r="S720" s="47">
        <v>0.76921296296296304</v>
      </c>
      <c r="T720" t="s">
        <v>65</v>
      </c>
    </row>
    <row r="721" spans="18:20">
      <c r="R721" s="46">
        <v>39840</v>
      </c>
      <c r="S721" s="47">
        <v>0.8179050925925927</v>
      </c>
      <c r="T721" t="s">
        <v>66</v>
      </c>
    </row>
    <row r="722" spans="18:20">
      <c r="R722" s="46">
        <v>39840</v>
      </c>
      <c r="S722" s="47">
        <v>0.81799768518518512</v>
      </c>
      <c r="T722" t="s">
        <v>65</v>
      </c>
    </row>
    <row r="723" spans="18:20">
      <c r="R723" s="46">
        <v>39840</v>
      </c>
      <c r="S723" s="47">
        <v>0.84496527777777775</v>
      </c>
      <c r="T723" t="s">
        <v>65</v>
      </c>
    </row>
    <row r="724" spans="18:20">
      <c r="R724" s="46">
        <v>39840</v>
      </c>
      <c r="S724" s="47">
        <v>0.92543981481481474</v>
      </c>
      <c r="T724" t="s">
        <v>73</v>
      </c>
    </row>
    <row r="725" spans="18:20">
      <c r="R725" s="46">
        <v>39840</v>
      </c>
      <c r="S725" s="47">
        <v>0.92545138888888889</v>
      </c>
      <c r="T725" t="s">
        <v>73</v>
      </c>
    </row>
    <row r="726" spans="18:20">
      <c r="R726" s="46">
        <v>39840</v>
      </c>
      <c r="S726" s="47">
        <v>0.93596064814814817</v>
      </c>
      <c r="T726" t="s">
        <v>73</v>
      </c>
    </row>
    <row r="727" spans="18:20">
      <c r="R727" s="46">
        <v>39840</v>
      </c>
      <c r="S727" s="47">
        <v>0.93597222222222232</v>
      </c>
      <c r="T727" t="s">
        <v>73</v>
      </c>
    </row>
    <row r="728" spans="18:20">
      <c r="R728" s="46">
        <v>39840</v>
      </c>
      <c r="S728" s="47">
        <v>0.93711805555555561</v>
      </c>
      <c r="T728" t="s">
        <v>73</v>
      </c>
    </row>
    <row r="729" spans="18:20">
      <c r="R729" s="46">
        <v>39840</v>
      </c>
      <c r="S729" s="47">
        <v>0.93712962962962953</v>
      </c>
      <c r="T729" t="s">
        <v>73</v>
      </c>
    </row>
    <row r="730" spans="18:20">
      <c r="R730" s="46">
        <v>39840</v>
      </c>
      <c r="S730" s="47">
        <v>0.97136574074074078</v>
      </c>
      <c r="T730" t="s">
        <v>73</v>
      </c>
    </row>
    <row r="731" spans="18:20">
      <c r="R731" s="46">
        <v>39840</v>
      </c>
      <c r="S731" s="47">
        <v>0.97137731481481471</v>
      </c>
      <c r="T731" t="s">
        <v>73</v>
      </c>
    </row>
    <row r="732" spans="18:20">
      <c r="R732" s="46">
        <v>39840</v>
      </c>
      <c r="S732" s="47">
        <v>0.97502314814814817</v>
      </c>
      <c r="T732" t="s">
        <v>73</v>
      </c>
    </row>
    <row r="733" spans="18:20">
      <c r="R733" s="46">
        <v>39840</v>
      </c>
      <c r="S733" s="47">
        <v>0.97503472222222232</v>
      </c>
      <c r="T733" t="s">
        <v>73</v>
      </c>
    </row>
    <row r="734" spans="18:20">
      <c r="R734" s="46">
        <v>39840</v>
      </c>
      <c r="S734" s="47">
        <v>0.97560185185185189</v>
      </c>
      <c r="T734" t="s">
        <v>73</v>
      </c>
    </row>
    <row r="735" spans="18:20">
      <c r="R735" s="46">
        <v>39840</v>
      </c>
      <c r="S735" s="47">
        <v>0.97561342592592604</v>
      </c>
      <c r="T735" t="s">
        <v>73</v>
      </c>
    </row>
    <row r="736" spans="18:20">
      <c r="R736" s="46">
        <v>39840</v>
      </c>
      <c r="S736" s="47">
        <v>0.97612268518518519</v>
      </c>
      <c r="T736" t="s">
        <v>73</v>
      </c>
    </row>
    <row r="737" spans="18:20">
      <c r="R737" s="46">
        <v>39840</v>
      </c>
      <c r="S737" s="47">
        <v>0.97613425925925934</v>
      </c>
      <c r="T737" t="s">
        <v>73</v>
      </c>
    </row>
    <row r="738" spans="18:20">
      <c r="R738" s="46">
        <v>39840</v>
      </c>
      <c r="S738" s="47">
        <v>0.97667824074074072</v>
      </c>
      <c r="T738" t="s">
        <v>73</v>
      </c>
    </row>
    <row r="739" spans="18:20">
      <c r="R739" s="46">
        <v>39840</v>
      </c>
      <c r="S739" s="47">
        <v>0.97668981481481476</v>
      </c>
      <c r="T739" t="s">
        <v>73</v>
      </c>
    </row>
    <row r="740" spans="18:20">
      <c r="R740" s="46">
        <v>39840</v>
      </c>
      <c r="S740" s="47">
        <v>0.98052083333333329</v>
      </c>
      <c r="T740" t="s">
        <v>73</v>
      </c>
    </row>
    <row r="741" spans="18:20">
      <c r="R741" s="46">
        <v>39840</v>
      </c>
      <c r="S741" s="47">
        <v>0.98053240740740744</v>
      </c>
      <c r="T741" t="s">
        <v>73</v>
      </c>
    </row>
    <row r="742" spans="18:20">
      <c r="R742" s="46">
        <v>39841</v>
      </c>
      <c r="S742" s="47">
        <v>0.89344907407407403</v>
      </c>
      <c r="T742" t="s">
        <v>73</v>
      </c>
    </row>
    <row r="743" spans="18:20">
      <c r="R743" s="46">
        <v>39841</v>
      </c>
      <c r="S743" s="47">
        <v>0.89346064814814818</v>
      </c>
      <c r="T743" t="s">
        <v>73</v>
      </c>
    </row>
    <row r="744" spans="18:20">
      <c r="R744" s="46">
        <v>39842</v>
      </c>
      <c r="S744" s="47">
        <v>0.60840277777777774</v>
      </c>
      <c r="T744" t="s">
        <v>73</v>
      </c>
    </row>
    <row r="745" spans="18:20">
      <c r="R745" s="46">
        <v>39842</v>
      </c>
      <c r="S745" s="47">
        <v>0.60841435185185189</v>
      </c>
      <c r="T745" t="s">
        <v>73</v>
      </c>
    </row>
    <row r="746" spans="18:20">
      <c r="R746" s="46">
        <v>39842</v>
      </c>
      <c r="S746" s="47">
        <v>0.67729166666666663</v>
      </c>
      <c r="T746" t="s">
        <v>73</v>
      </c>
    </row>
    <row r="747" spans="18:20">
      <c r="R747" s="46">
        <v>39842</v>
      </c>
      <c r="S747" s="47">
        <v>0.67731481481481481</v>
      </c>
      <c r="T747" t="s">
        <v>73</v>
      </c>
    </row>
    <row r="748" spans="18:20">
      <c r="R748" s="46">
        <v>39842</v>
      </c>
      <c r="S748" s="47">
        <v>0.9798958333333333</v>
      </c>
      <c r="T748" t="s">
        <v>65</v>
      </c>
    </row>
    <row r="749" spans="18:20">
      <c r="R749" s="46">
        <v>39842</v>
      </c>
      <c r="S749" s="47">
        <v>0.97993055555555564</v>
      </c>
      <c r="T749" t="s">
        <v>67</v>
      </c>
    </row>
    <row r="750" spans="18:20">
      <c r="R750" s="46">
        <v>39843</v>
      </c>
      <c r="S750" s="47">
        <v>0.25965277777777779</v>
      </c>
      <c r="T750" t="s">
        <v>67</v>
      </c>
    </row>
    <row r="751" spans="18:20">
      <c r="R751" s="46">
        <v>39843</v>
      </c>
      <c r="S751" s="47">
        <v>0.26153935185185184</v>
      </c>
      <c r="T751" t="s">
        <v>67</v>
      </c>
    </row>
    <row r="752" spans="18:20">
      <c r="R752" s="46">
        <v>39843</v>
      </c>
      <c r="S752" s="47">
        <v>0.28152777777777777</v>
      </c>
      <c r="T752" t="s">
        <v>67</v>
      </c>
    </row>
    <row r="753" spans="18:20">
      <c r="R753" s="46">
        <v>39843</v>
      </c>
      <c r="S753" s="47">
        <v>0.75202546296296291</v>
      </c>
      <c r="T753" t="s">
        <v>65</v>
      </c>
    </row>
    <row r="754" spans="18:20">
      <c r="R754" s="46">
        <v>39843</v>
      </c>
      <c r="S754" s="47">
        <v>0.75388888888888894</v>
      </c>
      <c r="T754" t="s">
        <v>73</v>
      </c>
    </row>
    <row r="755" spans="18:20">
      <c r="R755" s="46">
        <v>39843</v>
      </c>
      <c r="S755" s="47">
        <v>0.75390046296296298</v>
      </c>
      <c r="T755" t="s">
        <v>73</v>
      </c>
    </row>
    <row r="756" spans="18:20">
      <c r="R756" s="46">
        <v>39843</v>
      </c>
      <c r="S756" s="47">
        <v>0.7912731481481482</v>
      </c>
      <c r="T756" t="s">
        <v>65</v>
      </c>
    </row>
    <row r="757" spans="18:20">
      <c r="R757" s="46">
        <v>39844</v>
      </c>
      <c r="S757" s="47">
        <v>0.81618055555555558</v>
      </c>
      <c r="T757" t="s">
        <v>73</v>
      </c>
    </row>
    <row r="758" spans="18:20">
      <c r="R758" s="46">
        <v>39844</v>
      </c>
      <c r="S758" s="47">
        <v>0.81619212962962961</v>
      </c>
      <c r="T758" t="s">
        <v>73</v>
      </c>
    </row>
    <row r="759" spans="18:20">
      <c r="R759" s="46">
        <v>39844</v>
      </c>
      <c r="S759" s="47">
        <v>0.81671296296296303</v>
      </c>
      <c r="T759" t="s">
        <v>73</v>
      </c>
    </row>
    <row r="760" spans="18:20">
      <c r="R760" s="46">
        <v>39844</v>
      </c>
      <c r="S760" s="47">
        <v>0.81672453703703696</v>
      </c>
      <c r="T760" t="s">
        <v>73</v>
      </c>
    </row>
    <row r="761" spans="18:20">
      <c r="R761" s="46">
        <v>39844</v>
      </c>
      <c r="S761" s="47">
        <v>0.8203125</v>
      </c>
      <c r="T761" t="s">
        <v>71</v>
      </c>
    </row>
    <row r="762" spans="18:20">
      <c r="R762" s="46">
        <v>39844</v>
      </c>
      <c r="S762" s="47">
        <v>0.82060185185185175</v>
      </c>
      <c r="T762" t="s">
        <v>73</v>
      </c>
    </row>
    <row r="763" spans="18:20">
      <c r="R763" s="46">
        <v>39844</v>
      </c>
      <c r="S763" s="47">
        <v>0.8206134259259259</v>
      </c>
      <c r="T763" t="s">
        <v>73</v>
      </c>
    </row>
    <row r="764" spans="18:20">
      <c r="R764" s="46">
        <v>39844</v>
      </c>
      <c r="S764" s="47">
        <v>0.82160879629629635</v>
      </c>
      <c r="T764" t="s">
        <v>73</v>
      </c>
    </row>
    <row r="765" spans="18:20">
      <c r="R765" s="46">
        <v>39844</v>
      </c>
      <c r="S765" s="47">
        <v>0.82162037037037028</v>
      </c>
      <c r="T765" t="s">
        <v>73</v>
      </c>
    </row>
    <row r="766" spans="18:20">
      <c r="R766" s="46">
        <v>39844</v>
      </c>
      <c r="S766" s="47">
        <v>0.82340277777777782</v>
      </c>
      <c r="T766" t="s">
        <v>73</v>
      </c>
    </row>
    <row r="767" spans="18:20">
      <c r="R767" s="46">
        <v>39844</v>
      </c>
      <c r="S767" s="47">
        <v>0.82341435185185186</v>
      </c>
      <c r="T767" t="s">
        <v>73</v>
      </c>
    </row>
    <row r="768" spans="18:20">
      <c r="R768" s="46">
        <v>39844</v>
      </c>
      <c r="S768" s="47">
        <v>0.84324074074074085</v>
      </c>
      <c r="T768" t="s">
        <v>73</v>
      </c>
    </row>
    <row r="769" spans="18:20">
      <c r="R769" s="46">
        <v>39844</v>
      </c>
      <c r="S769" s="47">
        <v>0.84325231481481477</v>
      </c>
      <c r="T769" t="s">
        <v>73</v>
      </c>
    </row>
    <row r="770" spans="18:20">
      <c r="R770" s="46">
        <v>39844</v>
      </c>
      <c r="S770" s="47">
        <v>0.84518518518518515</v>
      </c>
      <c r="T770" t="s">
        <v>73</v>
      </c>
    </row>
    <row r="771" spans="18:20">
      <c r="R771" s="46">
        <v>39844</v>
      </c>
      <c r="S771" s="47">
        <v>0.84519675925925919</v>
      </c>
      <c r="T771" t="s">
        <v>73</v>
      </c>
    </row>
    <row r="772" spans="18:20">
      <c r="R772" s="46">
        <v>39845</v>
      </c>
      <c r="S772" s="47">
        <v>0.49298611111111112</v>
      </c>
      <c r="T772" t="s">
        <v>73</v>
      </c>
    </row>
    <row r="773" spans="18:20">
      <c r="R773" s="46">
        <v>39845</v>
      </c>
      <c r="S773" s="47">
        <v>0.49299768518518516</v>
      </c>
      <c r="T773" t="s">
        <v>73</v>
      </c>
    </row>
    <row r="774" spans="18:20">
      <c r="R774" s="46">
        <v>39845</v>
      </c>
      <c r="S774" s="47">
        <v>0.53239583333333329</v>
      </c>
      <c r="T774" t="s">
        <v>65</v>
      </c>
    </row>
    <row r="775" spans="18:20">
      <c r="R775" s="46">
        <v>39845</v>
      </c>
      <c r="S775" s="47">
        <v>0.53302083333333339</v>
      </c>
      <c r="T775" t="s">
        <v>65</v>
      </c>
    </row>
    <row r="776" spans="18:20">
      <c r="R776" s="46">
        <v>39845</v>
      </c>
      <c r="S776" s="47">
        <v>0.53328703703703706</v>
      </c>
      <c r="T776" t="s">
        <v>65</v>
      </c>
    </row>
    <row r="777" spans="18:20">
      <c r="R777" s="46">
        <v>39845</v>
      </c>
      <c r="S777" s="47">
        <v>0.53354166666666669</v>
      </c>
      <c r="T777" t="s">
        <v>65</v>
      </c>
    </row>
    <row r="778" spans="18:20">
      <c r="R778" s="46">
        <v>39845</v>
      </c>
      <c r="S778" s="47">
        <v>0.53355324074074073</v>
      </c>
      <c r="T778" t="s">
        <v>65</v>
      </c>
    </row>
    <row r="779" spans="18:20">
      <c r="R779" s="46">
        <v>39845</v>
      </c>
      <c r="S779" s="47">
        <v>0.53358796296296296</v>
      </c>
      <c r="T779" t="s">
        <v>65</v>
      </c>
    </row>
    <row r="780" spans="18:20">
      <c r="R780" s="46">
        <v>39845</v>
      </c>
      <c r="S780" s="47">
        <v>0.53361111111111115</v>
      </c>
      <c r="T780" t="s">
        <v>65</v>
      </c>
    </row>
    <row r="781" spans="18:20">
      <c r="R781" s="46">
        <v>39845</v>
      </c>
      <c r="S781" s="47">
        <v>0.53363425925925922</v>
      </c>
      <c r="T781" t="s">
        <v>68</v>
      </c>
    </row>
    <row r="782" spans="18:20">
      <c r="R782" s="46">
        <v>39845</v>
      </c>
      <c r="S782" s="47">
        <v>0.5340625</v>
      </c>
      <c r="T782" t="s">
        <v>66</v>
      </c>
    </row>
    <row r="783" spans="18:20">
      <c r="R783" s="46">
        <v>39845</v>
      </c>
      <c r="S783" s="47">
        <v>0.53700231481481475</v>
      </c>
      <c r="T783" t="s">
        <v>67</v>
      </c>
    </row>
    <row r="784" spans="18:20">
      <c r="R784" s="46">
        <v>39845</v>
      </c>
      <c r="S784" s="47">
        <v>0.73212962962962969</v>
      </c>
      <c r="T784" t="s">
        <v>73</v>
      </c>
    </row>
    <row r="785" spans="18:20">
      <c r="R785" s="46">
        <v>39845</v>
      </c>
      <c r="S785" s="47">
        <v>0.73214120370370372</v>
      </c>
      <c r="T785" t="s">
        <v>73</v>
      </c>
    </row>
    <row r="786" spans="18:20">
      <c r="R786" s="46">
        <v>39845</v>
      </c>
      <c r="S786" s="47">
        <v>0.82035879629629627</v>
      </c>
      <c r="T786" t="s">
        <v>67</v>
      </c>
    </row>
    <row r="787" spans="18:20">
      <c r="R787" s="46">
        <v>39845</v>
      </c>
      <c r="S787" s="47">
        <v>0.8318402777777778</v>
      </c>
      <c r="T787" t="s">
        <v>67</v>
      </c>
    </row>
    <row r="788" spans="18:20">
      <c r="R788" s="46">
        <v>39845</v>
      </c>
      <c r="S788" s="47">
        <v>0.83208333333333329</v>
      </c>
      <c r="T788" t="s">
        <v>69</v>
      </c>
    </row>
    <row r="789" spans="18:20">
      <c r="R789" s="46">
        <v>39845</v>
      </c>
      <c r="S789" s="47">
        <v>0.83262731481481478</v>
      </c>
      <c r="T789" t="s">
        <v>65</v>
      </c>
    </row>
    <row r="790" spans="18:20">
      <c r="R790" s="46">
        <v>39845</v>
      </c>
      <c r="S790" s="47">
        <v>0.83285879629629633</v>
      </c>
      <c r="T790" t="s">
        <v>65</v>
      </c>
    </row>
    <row r="791" spans="18:20">
      <c r="R791" s="46">
        <v>39845</v>
      </c>
      <c r="S791" s="47">
        <v>0.85917824074074067</v>
      </c>
      <c r="T791" t="s">
        <v>73</v>
      </c>
    </row>
    <row r="792" spans="18:20">
      <c r="R792" s="46">
        <v>39845</v>
      </c>
      <c r="S792" s="47">
        <v>0.85920138888888886</v>
      </c>
      <c r="T792" t="s">
        <v>73</v>
      </c>
    </row>
    <row r="793" spans="18:20">
      <c r="R793" s="46">
        <v>39845</v>
      </c>
      <c r="S793" s="47">
        <v>0.86025462962962962</v>
      </c>
      <c r="T793" t="s">
        <v>73</v>
      </c>
    </row>
    <row r="794" spans="18:20">
      <c r="R794" s="46">
        <v>39845</v>
      </c>
      <c r="S794" s="47">
        <v>0.86027777777777781</v>
      </c>
      <c r="T794" t="s">
        <v>73</v>
      </c>
    </row>
    <row r="795" spans="18:20">
      <c r="R795" s="46">
        <v>39845</v>
      </c>
      <c r="S795" s="47">
        <v>0.86131944444444442</v>
      </c>
      <c r="T795" t="s">
        <v>73</v>
      </c>
    </row>
    <row r="796" spans="18:20">
      <c r="R796" s="46">
        <v>39845</v>
      </c>
      <c r="S796" s="47">
        <v>0.86133101851851857</v>
      </c>
      <c r="T796" t="s">
        <v>73</v>
      </c>
    </row>
    <row r="797" spans="18:20">
      <c r="R797" s="46">
        <v>39845</v>
      </c>
      <c r="S797" s="47">
        <v>0.86841435185185178</v>
      </c>
      <c r="T797" t="s">
        <v>73</v>
      </c>
    </row>
    <row r="798" spans="18:20">
      <c r="R798" s="46">
        <v>39845</v>
      </c>
      <c r="S798" s="47">
        <v>0.86842592592592593</v>
      </c>
      <c r="T798" t="s">
        <v>73</v>
      </c>
    </row>
    <row r="799" spans="18:20">
      <c r="R799" s="46">
        <v>39845</v>
      </c>
      <c r="S799" s="47">
        <v>0.86930555555555555</v>
      </c>
      <c r="T799" t="s">
        <v>73</v>
      </c>
    </row>
    <row r="800" spans="18:20">
      <c r="R800" s="46">
        <v>39845</v>
      </c>
      <c r="S800" s="47">
        <v>0.8693171296296297</v>
      </c>
      <c r="T800" t="s">
        <v>73</v>
      </c>
    </row>
    <row r="801" spans="18:20">
      <c r="R801" s="46">
        <v>39845</v>
      </c>
      <c r="S801" s="47">
        <v>0.87192129629629633</v>
      </c>
      <c r="T801" t="s">
        <v>73</v>
      </c>
    </row>
    <row r="802" spans="18:20">
      <c r="R802" s="46">
        <v>39845</v>
      </c>
      <c r="S802" s="47">
        <v>0.87193287037037026</v>
      </c>
      <c r="T802" t="s">
        <v>73</v>
      </c>
    </row>
    <row r="803" spans="18:20">
      <c r="R803" s="46">
        <v>39845</v>
      </c>
      <c r="S803" s="47">
        <v>0.87298611111111113</v>
      </c>
      <c r="T803" t="s">
        <v>73</v>
      </c>
    </row>
    <row r="804" spans="18:20">
      <c r="R804" s="46">
        <v>39845</v>
      </c>
      <c r="S804" s="47">
        <v>0.87299768518518517</v>
      </c>
      <c r="T804" t="s">
        <v>73</v>
      </c>
    </row>
    <row r="805" spans="18:20">
      <c r="R805" s="46">
        <v>39845</v>
      </c>
      <c r="S805" s="47">
        <v>0.91297453703703713</v>
      </c>
      <c r="T805" t="s">
        <v>67</v>
      </c>
    </row>
    <row r="806" spans="18:20">
      <c r="R806" s="46">
        <v>39845</v>
      </c>
      <c r="S806" s="47">
        <v>0.28379629629629627</v>
      </c>
      <c r="T806" t="s">
        <v>73</v>
      </c>
    </row>
    <row r="807" spans="18:20">
      <c r="R807" s="46">
        <v>39845</v>
      </c>
      <c r="S807" s="47">
        <v>0.28380787037037036</v>
      </c>
      <c r="T807" t="s">
        <v>73</v>
      </c>
    </row>
    <row r="808" spans="18:20">
      <c r="R808" s="46">
        <v>39845</v>
      </c>
      <c r="S808" s="47">
        <v>0.28425925925925927</v>
      </c>
      <c r="T808" t="s">
        <v>73</v>
      </c>
    </row>
    <row r="809" spans="18:20">
      <c r="R809" s="46">
        <v>39845</v>
      </c>
      <c r="S809" s="47">
        <v>0.28427083333333331</v>
      </c>
      <c r="T809" t="s">
        <v>73</v>
      </c>
    </row>
    <row r="810" spans="18:20">
      <c r="R810" s="46">
        <v>39845</v>
      </c>
      <c r="S810" s="47">
        <v>0.30179398148148145</v>
      </c>
      <c r="T810" t="s">
        <v>73</v>
      </c>
    </row>
    <row r="811" spans="18:20">
      <c r="R811" s="46">
        <v>39845</v>
      </c>
      <c r="S811" s="47">
        <v>0.30181712962962964</v>
      </c>
      <c r="T811" t="s">
        <v>73</v>
      </c>
    </row>
    <row r="812" spans="18:20">
      <c r="R812" s="46">
        <v>39845</v>
      </c>
      <c r="S812" s="47">
        <v>0.30255787037037035</v>
      </c>
      <c r="T812" t="s">
        <v>73</v>
      </c>
    </row>
    <row r="813" spans="18:20">
      <c r="R813" s="46">
        <v>39845</v>
      </c>
      <c r="S813" s="47">
        <v>0.30256944444444445</v>
      </c>
      <c r="T813" t="s">
        <v>73</v>
      </c>
    </row>
    <row r="814" spans="18:20">
      <c r="R814" s="46">
        <v>39845</v>
      </c>
      <c r="S814" s="47">
        <v>0.45251157407407411</v>
      </c>
      <c r="T814" t="s">
        <v>73</v>
      </c>
    </row>
    <row r="815" spans="18:20">
      <c r="R815" s="46">
        <v>39845</v>
      </c>
      <c r="S815" s="47">
        <v>0.45252314814814815</v>
      </c>
      <c r="T815" t="s">
        <v>73</v>
      </c>
    </row>
    <row r="816" spans="18:20">
      <c r="R816" s="46">
        <v>39845</v>
      </c>
      <c r="S816" s="47">
        <v>0.4528240740740741</v>
      </c>
      <c r="T816" t="s">
        <v>73</v>
      </c>
    </row>
    <row r="817" spans="18:20">
      <c r="R817" s="46">
        <v>39845</v>
      </c>
      <c r="S817" s="47">
        <v>0.45283564814814814</v>
      </c>
      <c r="T817" t="s">
        <v>73</v>
      </c>
    </row>
    <row r="818" spans="18:20">
      <c r="R818" s="46">
        <v>39845</v>
      </c>
      <c r="S818" s="47">
        <v>0.45612268518518517</v>
      </c>
      <c r="T818" t="s">
        <v>73</v>
      </c>
    </row>
    <row r="819" spans="18:20">
      <c r="R819" s="46">
        <v>39845</v>
      </c>
      <c r="S819" s="47">
        <v>0.45613425925925927</v>
      </c>
      <c r="T819" t="s">
        <v>73</v>
      </c>
    </row>
    <row r="820" spans="18:20">
      <c r="R820" s="46">
        <v>39846</v>
      </c>
      <c r="S820" s="47">
        <v>0.48304398148148148</v>
      </c>
      <c r="T820" t="s">
        <v>73</v>
      </c>
    </row>
    <row r="821" spans="18:20">
      <c r="R821" s="46">
        <v>39846</v>
      </c>
      <c r="S821" s="47">
        <v>0.48306712962962961</v>
      </c>
      <c r="T821" t="s">
        <v>73</v>
      </c>
    </row>
    <row r="822" spans="18:20">
      <c r="R822" s="46">
        <v>39846</v>
      </c>
      <c r="S822" s="47">
        <v>0.4893865740740741</v>
      </c>
      <c r="T822" t="s">
        <v>73</v>
      </c>
    </row>
    <row r="823" spans="18:20">
      <c r="R823" s="46">
        <v>39846</v>
      </c>
      <c r="S823" s="47">
        <v>0.48939814814814814</v>
      </c>
      <c r="T823" t="s">
        <v>73</v>
      </c>
    </row>
    <row r="824" spans="18:20">
      <c r="R824" s="46">
        <v>39846</v>
      </c>
      <c r="S824" s="47">
        <v>0.49011574074074077</v>
      </c>
      <c r="T824" t="s">
        <v>73</v>
      </c>
    </row>
    <row r="825" spans="18:20">
      <c r="R825" s="46">
        <v>39846</v>
      </c>
      <c r="S825" s="47">
        <v>0.49012731481481481</v>
      </c>
      <c r="T825" t="s">
        <v>73</v>
      </c>
    </row>
    <row r="826" spans="18:20">
      <c r="R826" s="46">
        <v>39846</v>
      </c>
      <c r="S826" s="47">
        <v>0.56885416666666666</v>
      </c>
      <c r="T826" t="s">
        <v>73</v>
      </c>
    </row>
    <row r="827" spans="18:20">
      <c r="R827" s="46">
        <v>39846</v>
      </c>
      <c r="S827" s="47">
        <v>0.56886574074074081</v>
      </c>
      <c r="T827" t="s">
        <v>73</v>
      </c>
    </row>
    <row r="828" spans="18:20">
      <c r="R828" s="46">
        <v>39846</v>
      </c>
      <c r="S828" s="47">
        <v>0.73305555555555557</v>
      </c>
      <c r="T828" t="s">
        <v>73</v>
      </c>
    </row>
    <row r="829" spans="18:20">
      <c r="R829" s="46">
        <v>39846</v>
      </c>
      <c r="S829" s="47">
        <v>0.73306712962962972</v>
      </c>
      <c r="T829" t="s">
        <v>73</v>
      </c>
    </row>
    <row r="830" spans="18:20">
      <c r="R830" s="46">
        <v>39846</v>
      </c>
      <c r="S830" s="47">
        <v>0.7493171296296296</v>
      </c>
      <c r="T830" t="s">
        <v>73</v>
      </c>
    </row>
    <row r="831" spans="18:20">
      <c r="R831" s="46">
        <v>39846</v>
      </c>
      <c r="S831" s="47">
        <v>0.74932870370370364</v>
      </c>
      <c r="T831" t="s">
        <v>73</v>
      </c>
    </row>
    <row r="832" spans="18:20">
      <c r="R832" s="46">
        <v>39846</v>
      </c>
      <c r="S832" s="47">
        <v>0.75079861111111112</v>
      </c>
      <c r="T832" t="s">
        <v>73</v>
      </c>
    </row>
    <row r="833" spans="18:20">
      <c r="R833" s="46">
        <v>39846</v>
      </c>
      <c r="S833" s="47">
        <v>0.75081018518518527</v>
      </c>
      <c r="T833" t="s">
        <v>73</v>
      </c>
    </row>
    <row r="834" spans="18:20">
      <c r="R834" s="46">
        <v>39846</v>
      </c>
      <c r="S834" s="47">
        <v>0.76104166666666673</v>
      </c>
      <c r="T834" t="s">
        <v>73</v>
      </c>
    </row>
    <row r="835" spans="18:20">
      <c r="R835" s="46">
        <v>39846</v>
      </c>
      <c r="S835" s="47">
        <v>0.76105324074074077</v>
      </c>
      <c r="T835" t="s">
        <v>73</v>
      </c>
    </row>
    <row r="836" spans="18:20">
      <c r="R836" s="46">
        <v>39846</v>
      </c>
      <c r="S836" s="47">
        <v>0.7675347222222223</v>
      </c>
      <c r="T836" t="s">
        <v>73</v>
      </c>
    </row>
    <row r="837" spans="18:20">
      <c r="R837" s="46">
        <v>39846</v>
      </c>
      <c r="S837" s="47">
        <v>0.76755787037037038</v>
      </c>
      <c r="T837" t="s">
        <v>73</v>
      </c>
    </row>
    <row r="838" spans="18:20">
      <c r="R838" s="46">
        <v>39846</v>
      </c>
      <c r="S838" s="47">
        <v>0.7686574074074074</v>
      </c>
      <c r="T838" t="s">
        <v>73</v>
      </c>
    </row>
    <row r="839" spans="18:20">
      <c r="R839" s="46">
        <v>39846</v>
      </c>
      <c r="S839" s="47">
        <v>0.76866898148148144</v>
      </c>
      <c r="T839" t="s">
        <v>73</v>
      </c>
    </row>
    <row r="840" spans="18:20">
      <c r="R840" s="46">
        <v>39846</v>
      </c>
      <c r="S840" s="47">
        <v>0.80319444444444443</v>
      </c>
      <c r="T840" t="s">
        <v>73</v>
      </c>
    </row>
    <row r="841" spans="18:20">
      <c r="R841" s="46">
        <v>39846</v>
      </c>
      <c r="S841" s="47">
        <v>0.80320601851851858</v>
      </c>
      <c r="T841" t="s">
        <v>73</v>
      </c>
    </row>
    <row r="842" spans="18:20">
      <c r="R842" s="46">
        <v>39846</v>
      </c>
      <c r="S842" s="47">
        <v>0.80350694444444448</v>
      </c>
      <c r="T842" t="s">
        <v>73</v>
      </c>
    </row>
    <row r="843" spans="18:20">
      <c r="R843" s="46">
        <v>39846</v>
      </c>
      <c r="S843" s="47">
        <v>0.80351851851851841</v>
      </c>
      <c r="T843" t="s">
        <v>73</v>
      </c>
    </row>
    <row r="844" spans="18:20">
      <c r="R844" s="46">
        <v>39846</v>
      </c>
      <c r="S844" s="47">
        <v>0.88383101851851853</v>
      </c>
      <c r="T844" t="s">
        <v>67</v>
      </c>
    </row>
    <row r="845" spans="18:20">
      <c r="R845" s="46">
        <v>39846</v>
      </c>
      <c r="S845" s="47">
        <v>0.90092592592592602</v>
      </c>
      <c r="T845" t="s">
        <v>73</v>
      </c>
    </row>
    <row r="846" spans="18:20">
      <c r="R846" s="46">
        <v>39846</v>
      </c>
      <c r="S846" s="47">
        <v>0.90093749999999995</v>
      </c>
      <c r="T846" t="s">
        <v>73</v>
      </c>
    </row>
    <row r="847" spans="18:20">
      <c r="R847" s="46">
        <v>39846</v>
      </c>
      <c r="S847" s="47">
        <v>0.91600694444444442</v>
      </c>
      <c r="T847" t="s">
        <v>73</v>
      </c>
    </row>
    <row r="848" spans="18:20">
      <c r="R848" s="46">
        <v>39846</v>
      </c>
      <c r="S848" s="47">
        <v>0.91601851851851857</v>
      </c>
      <c r="T848" t="s">
        <v>73</v>
      </c>
    </row>
    <row r="849" spans="18:20">
      <c r="R849" s="46">
        <v>39846</v>
      </c>
      <c r="S849" s="47">
        <v>0.95491898148148147</v>
      </c>
      <c r="T849" t="s">
        <v>73</v>
      </c>
    </row>
    <row r="850" spans="18:20">
      <c r="R850" s="46">
        <v>39846</v>
      </c>
      <c r="S850" s="47">
        <v>0.9549305555555555</v>
      </c>
      <c r="T850" t="s">
        <v>73</v>
      </c>
    </row>
    <row r="851" spans="18:20">
      <c r="R851" s="46">
        <v>39847</v>
      </c>
      <c r="S851" s="47">
        <v>0.28894675925925922</v>
      </c>
      <c r="T851" t="s">
        <v>67</v>
      </c>
    </row>
    <row r="852" spans="18:20">
      <c r="R852" s="46">
        <v>39847</v>
      </c>
      <c r="S852" s="47">
        <v>0.31475694444444446</v>
      </c>
      <c r="T852" t="s">
        <v>67</v>
      </c>
    </row>
    <row r="853" spans="18:20">
      <c r="R853" s="46">
        <v>39847</v>
      </c>
      <c r="S853" s="47">
        <v>0.31917824074074075</v>
      </c>
      <c r="T853" t="s">
        <v>67</v>
      </c>
    </row>
    <row r="854" spans="18:20">
      <c r="R854" s="46">
        <v>39847</v>
      </c>
      <c r="S854" s="47">
        <v>0.31927083333333334</v>
      </c>
      <c r="T854" t="s">
        <v>67</v>
      </c>
    </row>
    <row r="855" spans="18:20">
      <c r="R855" s="46">
        <v>39847</v>
      </c>
      <c r="S855" s="47">
        <v>0.31928240740740738</v>
      </c>
      <c r="T855" t="s">
        <v>69</v>
      </c>
    </row>
    <row r="856" spans="18:20">
      <c r="R856" s="46">
        <v>39847</v>
      </c>
      <c r="S856" s="47">
        <v>0.38944444444444448</v>
      </c>
      <c r="T856" t="s">
        <v>73</v>
      </c>
    </row>
    <row r="857" spans="18:20">
      <c r="R857" s="46">
        <v>39847</v>
      </c>
      <c r="S857" s="47">
        <v>0.38945601851851852</v>
      </c>
      <c r="T857" t="s">
        <v>73</v>
      </c>
    </row>
    <row r="858" spans="18:20">
      <c r="R858" s="46">
        <v>39847</v>
      </c>
      <c r="S858" s="47">
        <v>0.39250000000000002</v>
      </c>
      <c r="T858" t="s">
        <v>73</v>
      </c>
    </row>
    <row r="859" spans="18:20">
      <c r="R859" s="46">
        <v>39847</v>
      </c>
      <c r="S859" s="47">
        <v>0.39252314814814815</v>
      </c>
      <c r="T859" t="s">
        <v>73</v>
      </c>
    </row>
    <row r="860" spans="18:20">
      <c r="R860" s="46">
        <v>39847</v>
      </c>
      <c r="S860" s="47">
        <v>0.39562499999999995</v>
      </c>
      <c r="T860" t="s">
        <v>73</v>
      </c>
    </row>
    <row r="861" spans="18:20">
      <c r="R861" s="46">
        <v>39847</v>
      </c>
      <c r="S861" s="47">
        <v>0.3956365740740741</v>
      </c>
      <c r="T861" t="s">
        <v>73</v>
      </c>
    </row>
    <row r="862" spans="18:20">
      <c r="R862" s="46">
        <v>39847</v>
      </c>
      <c r="S862" s="47">
        <v>0.48156249999999995</v>
      </c>
      <c r="T862" t="s">
        <v>73</v>
      </c>
    </row>
    <row r="863" spans="18:20">
      <c r="R863" s="46">
        <v>39847</v>
      </c>
      <c r="S863" s="47">
        <v>0.4815740740740741</v>
      </c>
      <c r="T863" t="s">
        <v>73</v>
      </c>
    </row>
    <row r="864" spans="18:20">
      <c r="R864" s="46">
        <v>39847</v>
      </c>
      <c r="S864" s="47">
        <v>0.48322916666666665</v>
      </c>
      <c r="T864" t="s">
        <v>73</v>
      </c>
    </row>
    <row r="865" spans="18:20">
      <c r="R865" s="46">
        <v>39847</v>
      </c>
      <c r="S865" s="47">
        <v>0.48325231481481484</v>
      </c>
      <c r="T865" t="s">
        <v>73</v>
      </c>
    </row>
    <row r="866" spans="18:20">
      <c r="R866" s="46">
        <v>39847</v>
      </c>
      <c r="S866" s="47">
        <v>0.48412037037037042</v>
      </c>
      <c r="T866" t="s">
        <v>73</v>
      </c>
    </row>
    <row r="867" spans="18:20">
      <c r="R867" s="46">
        <v>39847</v>
      </c>
      <c r="S867" s="47">
        <v>0.48413194444444446</v>
      </c>
      <c r="T867" t="s">
        <v>73</v>
      </c>
    </row>
    <row r="868" spans="18:20">
      <c r="R868" s="46">
        <v>39847</v>
      </c>
      <c r="S868" s="47">
        <v>0.48439814814814813</v>
      </c>
      <c r="T868" t="s">
        <v>73</v>
      </c>
    </row>
    <row r="869" spans="18:20">
      <c r="R869" s="46">
        <v>39847</v>
      </c>
      <c r="S869" s="47">
        <v>0.4846064814814815</v>
      </c>
      <c r="T869" t="s">
        <v>73</v>
      </c>
    </row>
    <row r="870" spans="18:20">
      <c r="R870" s="46">
        <v>39847</v>
      </c>
      <c r="S870" s="47">
        <v>0.48653935185185188</v>
      </c>
      <c r="T870" t="s">
        <v>73</v>
      </c>
    </row>
    <row r="871" spans="18:20">
      <c r="R871" s="46">
        <v>39847</v>
      </c>
      <c r="S871" s="47">
        <v>0.48655092592592591</v>
      </c>
      <c r="T871" t="s">
        <v>73</v>
      </c>
    </row>
    <row r="872" spans="18:20">
      <c r="R872" s="46">
        <v>39847</v>
      </c>
      <c r="S872" s="47">
        <v>0.56835648148148155</v>
      </c>
      <c r="T872" t="s">
        <v>73</v>
      </c>
    </row>
    <row r="873" spans="18:20">
      <c r="R873" s="46">
        <v>39847</v>
      </c>
      <c r="S873" s="47">
        <v>0.56836805555555558</v>
      </c>
      <c r="T873" t="s">
        <v>73</v>
      </c>
    </row>
    <row r="874" spans="18:20">
      <c r="R874" s="46">
        <v>39847</v>
      </c>
      <c r="S874" s="47">
        <v>0.71002314814814815</v>
      </c>
      <c r="T874" t="s">
        <v>73</v>
      </c>
    </row>
    <row r="875" spans="18:20">
      <c r="R875" s="46">
        <v>39847</v>
      </c>
      <c r="S875" s="47">
        <v>0.71004629629629623</v>
      </c>
      <c r="T875" t="s">
        <v>73</v>
      </c>
    </row>
    <row r="876" spans="18:20">
      <c r="R876" s="46">
        <v>39847</v>
      </c>
      <c r="S876" s="47">
        <v>0.71148148148148149</v>
      </c>
      <c r="T876" t="s">
        <v>73</v>
      </c>
    </row>
    <row r="877" spans="18:20">
      <c r="R877" s="46">
        <v>39847</v>
      </c>
      <c r="S877" s="47">
        <v>0.71149305555555553</v>
      </c>
      <c r="T877" t="s">
        <v>73</v>
      </c>
    </row>
    <row r="878" spans="18:20">
      <c r="R878" s="46">
        <v>39847</v>
      </c>
      <c r="S878" s="47">
        <v>0.74432870370370363</v>
      </c>
      <c r="T878" t="s">
        <v>73</v>
      </c>
    </row>
    <row r="879" spans="18:20">
      <c r="R879" s="46">
        <v>39847</v>
      </c>
      <c r="S879" s="47">
        <v>0.74435185185185182</v>
      </c>
      <c r="T879" t="s">
        <v>73</v>
      </c>
    </row>
    <row r="880" spans="18:20">
      <c r="R880" s="46">
        <v>39847</v>
      </c>
      <c r="S880" s="47">
        <v>0.7456018518518519</v>
      </c>
      <c r="T880" t="s">
        <v>67</v>
      </c>
    </row>
    <row r="881" spans="18:20">
      <c r="R881" s="46">
        <v>39847</v>
      </c>
      <c r="S881" s="47">
        <v>0.78074074074074085</v>
      </c>
      <c r="T881" t="s">
        <v>73</v>
      </c>
    </row>
    <row r="882" spans="18:20">
      <c r="R882" s="46">
        <v>39847</v>
      </c>
      <c r="S882" s="47">
        <v>0.78075231481481477</v>
      </c>
      <c r="T882" t="s">
        <v>73</v>
      </c>
    </row>
    <row r="883" spans="18:20">
      <c r="R883" s="46">
        <v>39847</v>
      </c>
      <c r="S883" s="47">
        <v>0.79357638888888893</v>
      </c>
      <c r="T883" t="s">
        <v>73</v>
      </c>
    </row>
    <row r="884" spans="18:20">
      <c r="R884" s="46">
        <v>39847</v>
      </c>
      <c r="S884" s="47">
        <v>0.79358796296296286</v>
      </c>
      <c r="T884" t="s">
        <v>73</v>
      </c>
    </row>
    <row r="885" spans="18:20">
      <c r="R885" s="46">
        <v>39847</v>
      </c>
      <c r="S885" s="47">
        <v>0.80501157407407409</v>
      </c>
      <c r="T885" t="s">
        <v>73</v>
      </c>
    </row>
    <row r="886" spans="18:20">
      <c r="R886" s="46">
        <v>39847</v>
      </c>
      <c r="S886" s="47">
        <v>0.80502314814814813</v>
      </c>
      <c r="T886" t="s">
        <v>73</v>
      </c>
    </row>
    <row r="887" spans="18:20">
      <c r="R887" s="46">
        <v>39847</v>
      </c>
      <c r="S887" s="47">
        <v>0.92193287037037042</v>
      </c>
      <c r="T887" t="s">
        <v>65</v>
      </c>
    </row>
    <row r="888" spans="18:20">
      <c r="R888" s="46">
        <v>39847</v>
      </c>
      <c r="S888" s="47">
        <v>0.92196759259259264</v>
      </c>
      <c r="T888" t="s">
        <v>68</v>
      </c>
    </row>
    <row r="889" spans="18:20">
      <c r="R889" s="46">
        <v>39847</v>
      </c>
      <c r="S889" s="47">
        <v>0.92202546296296306</v>
      </c>
      <c r="T889" t="s">
        <v>67</v>
      </c>
    </row>
    <row r="890" spans="18:20">
      <c r="R890" s="46">
        <v>39847</v>
      </c>
      <c r="S890" s="47">
        <v>0.92208333333333325</v>
      </c>
      <c r="T890" t="s">
        <v>66</v>
      </c>
    </row>
    <row r="891" spans="18:20">
      <c r="R891" s="46">
        <v>39847</v>
      </c>
      <c r="S891" s="47">
        <v>0.92224537037037047</v>
      </c>
      <c r="T891" t="s">
        <v>67</v>
      </c>
    </row>
    <row r="892" spans="18:20">
      <c r="R892" s="46">
        <v>39847</v>
      </c>
      <c r="S892" s="47">
        <v>0.9224768518518518</v>
      </c>
      <c r="T892" t="s">
        <v>73</v>
      </c>
    </row>
    <row r="893" spans="18:20">
      <c r="R893" s="46">
        <v>39847</v>
      </c>
      <c r="S893" s="47">
        <v>0.92248842592592595</v>
      </c>
      <c r="T893" t="s">
        <v>73</v>
      </c>
    </row>
    <row r="894" spans="18:20">
      <c r="R894" s="46">
        <v>39847</v>
      </c>
      <c r="S894" s="47">
        <v>0.92325231481481485</v>
      </c>
      <c r="T894" t="s">
        <v>73</v>
      </c>
    </row>
    <row r="895" spans="18:20">
      <c r="R895" s="46">
        <v>39847</v>
      </c>
      <c r="S895" s="47">
        <v>0.92326388888888899</v>
      </c>
      <c r="T895" t="s">
        <v>73</v>
      </c>
    </row>
    <row r="896" spans="18:20">
      <c r="R896" s="46">
        <v>39847</v>
      </c>
      <c r="S896" s="47">
        <v>0.92357638888888882</v>
      </c>
      <c r="T896" t="s">
        <v>73</v>
      </c>
    </row>
    <row r="897" spans="18:20">
      <c r="R897" s="46">
        <v>39847</v>
      </c>
      <c r="S897" s="47">
        <v>0.92359953703703701</v>
      </c>
      <c r="T897" t="s">
        <v>73</v>
      </c>
    </row>
    <row r="898" spans="18:20">
      <c r="R898" s="46">
        <v>39847</v>
      </c>
      <c r="S898" s="47">
        <v>0.9243055555555556</v>
      </c>
      <c r="T898" t="s">
        <v>73</v>
      </c>
    </row>
    <row r="899" spans="18:20">
      <c r="R899" s="46">
        <v>39847</v>
      </c>
      <c r="S899" s="47">
        <v>0.92431712962962964</v>
      </c>
      <c r="T899" t="s">
        <v>73</v>
      </c>
    </row>
    <row r="900" spans="18:20">
      <c r="R900" s="46">
        <v>39847</v>
      </c>
      <c r="S900" s="47">
        <v>0.92478009259259253</v>
      </c>
      <c r="T900" t="s">
        <v>73</v>
      </c>
    </row>
    <row r="901" spans="18:20">
      <c r="R901" s="46">
        <v>39847</v>
      </c>
      <c r="S901" s="47">
        <v>0.92479166666666668</v>
      </c>
      <c r="T901" t="s">
        <v>73</v>
      </c>
    </row>
    <row r="902" spans="18:20">
      <c r="R902" s="46">
        <v>39847</v>
      </c>
      <c r="S902" s="47">
        <v>0.92547453703703697</v>
      </c>
      <c r="T902" t="s">
        <v>73</v>
      </c>
    </row>
    <row r="903" spans="18:20">
      <c r="R903" s="46">
        <v>39847</v>
      </c>
      <c r="S903" s="47">
        <v>0.92548611111111112</v>
      </c>
      <c r="T903" t="s">
        <v>73</v>
      </c>
    </row>
    <row r="904" spans="18:20">
      <c r="R904" s="46">
        <v>39847</v>
      </c>
      <c r="S904" s="47">
        <v>0.92590277777777785</v>
      </c>
      <c r="T904" t="s">
        <v>72</v>
      </c>
    </row>
    <row r="905" spans="18:20">
      <c r="R905" s="46">
        <v>39847</v>
      </c>
      <c r="S905" s="47">
        <v>0.92612268518518526</v>
      </c>
      <c r="T905" t="s">
        <v>73</v>
      </c>
    </row>
    <row r="906" spans="18:20">
      <c r="R906" s="46">
        <v>39847</v>
      </c>
      <c r="S906" s="47">
        <v>0.9261342592592593</v>
      </c>
      <c r="T906" t="s">
        <v>73</v>
      </c>
    </row>
    <row r="907" spans="18:20">
      <c r="R907" s="46">
        <v>39847</v>
      </c>
      <c r="S907" s="47">
        <v>0.92671296296296291</v>
      </c>
      <c r="T907" t="s">
        <v>72</v>
      </c>
    </row>
    <row r="908" spans="18:20">
      <c r="R908" s="46">
        <v>39847</v>
      </c>
      <c r="S908" s="47">
        <v>0.92692129629629638</v>
      </c>
      <c r="T908" t="s">
        <v>73</v>
      </c>
    </row>
    <row r="909" spans="18:20">
      <c r="R909" s="46">
        <v>39847</v>
      </c>
      <c r="S909" s="47">
        <v>0.92693287037037031</v>
      </c>
      <c r="T909" t="s">
        <v>73</v>
      </c>
    </row>
    <row r="910" spans="18:20">
      <c r="R910" s="46">
        <v>39847</v>
      </c>
      <c r="S910" s="47">
        <v>0.92746527777777776</v>
      </c>
      <c r="T910" t="s">
        <v>73</v>
      </c>
    </row>
    <row r="911" spans="18:20">
      <c r="R911" s="46">
        <v>39847</v>
      </c>
      <c r="S911" s="47">
        <v>0.92748842592592595</v>
      </c>
      <c r="T911" t="s">
        <v>73</v>
      </c>
    </row>
    <row r="912" spans="18:20">
      <c r="R912" s="46">
        <v>39847</v>
      </c>
      <c r="S912" s="47">
        <v>0.92781249999999993</v>
      </c>
      <c r="T912" t="s">
        <v>73</v>
      </c>
    </row>
    <row r="913" spans="18:20">
      <c r="R913" s="46">
        <v>39847</v>
      </c>
      <c r="S913" s="47">
        <v>0.92782407407407408</v>
      </c>
      <c r="T913" t="s">
        <v>73</v>
      </c>
    </row>
    <row r="914" spans="18:20">
      <c r="R914" s="46">
        <v>39847</v>
      </c>
      <c r="S914" s="47">
        <v>0.92827546296296293</v>
      </c>
      <c r="T914" t="s">
        <v>73</v>
      </c>
    </row>
    <row r="915" spans="18:20">
      <c r="R915" s="46">
        <v>39847</v>
      </c>
      <c r="S915" s="47">
        <v>0.92828703703703708</v>
      </c>
      <c r="T915" t="s">
        <v>73</v>
      </c>
    </row>
    <row r="916" spans="18:20">
      <c r="R916" s="46">
        <v>39847</v>
      </c>
      <c r="S916" s="47">
        <v>0.92861111111111105</v>
      </c>
      <c r="T916" t="s">
        <v>73</v>
      </c>
    </row>
    <row r="917" spans="18:20">
      <c r="R917" s="46">
        <v>39847</v>
      </c>
      <c r="S917" s="47">
        <v>0.9286226851851852</v>
      </c>
      <c r="T917" t="s">
        <v>73</v>
      </c>
    </row>
    <row r="918" spans="18:20">
      <c r="R918" s="46">
        <v>39847</v>
      </c>
      <c r="S918" s="47">
        <v>0.92902777777777779</v>
      </c>
      <c r="T918" t="s">
        <v>73</v>
      </c>
    </row>
    <row r="919" spans="18:20">
      <c r="R919" s="46">
        <v>39847</v>
      </c>
      <c r="S919" s="47">
        <v>0.92903935185185194</v>
      </c>
      <c r="T919" t="s">
        <v>73</v>
      </c>
    </row>
    <row r="920" spans="18:20">
      <c r="R920" s="46">
        <v>39847</v>
      </c>
      <c r="S920" s="47">
        <v>0.92936342592592591</v>
      </c>
      <c r="T920" t="s">
        <v>73</v>
      </c>
    </row>
    <row r="921" spans="18:20">
      <c r="R921" s="46">
        <v>39847</v>
      </c>
      <c r="S921" s="47">
        <v>0.92937499999999995</v>
      </c>
      <c r="T921" t="s">
        <v>73</v>
      </c>
    </row>
    <row r="922" spans="18:20">
      <c r="R922" s="46">
        <v>39847</v>
      </c>
      <c r="S922" s="47">
        <v>0.93032407407407414</v>
      </c>
      <c r="T922" t="s">
        <v>73</v>
      </c>
    </row>
    <row r="923" spans="18:20">
      <c r="R923" s="46">
        <v>39847</v>
      </c>
      <c r="S923" s="47">
        <v>0.93033564814814806</v>
      </c>
      <c r="T923" t="s">
        <v>73</v>
      </c>
    </row>
    <row r="924" spans="18:20">
      <c r="R924" s="46">
        <v>39847</v>
      </c>
      <c r="S924" s="47">
        <v>0.93077546296296287</v>
      </c>
      <c r="T924" t="s">
        <v>72</v>
      </c>
    </row>
    <row r="925" spans="18:20">
      <c r="R925" s="46">
        <v>39847</v>
      </c>
      <c r="S925" s="47">
        <v>0.93100694444444443</v>
      </c>
      <c r="T925" t="s">
        <v>73</v>
      </c>
    </row>
    <row r="926" spans="18:20">
      <c r="R926" s="46">
        <v>39847</v>
      </c>
      <c r="S926" s="47">
        <v>0.93101851851851858</v>
      </c>
      <c r="T926" t="s">
        <v>73</v>
      </c>
    </row>
    <row r="927" spans="18:20">
      <c r="R927" s="46">
        <v>39847</v>
      </c>
      <c r="S927" s="47">
        <v>0.93141203703703701</v>
      </c>
      <c r="T927" t="s">
        <v>72</v>
      </c>
    </row>
    <row r="928" spans="18:20">
      <c r="R928" s="46">
        <v>39847</v>
      </c>
      <c r="S928" s="47">
        <v>0.93165509259259249</v>
      </c>
      <c r="T928" t="s">
        <v>73</v>
      </c>
    </row>
    <row r="929" spans="18:20">
      <c r="R929" s="46">
        <v>39847</v>
      </c>
      <c r="S929" s="47">
        <v>0.93166666666666664</v>
      </c>
      <c r="T929" t="s">
        <v>73</v>
      </c>
    </row>
    <row r="930" spans="18:20">
      <c r="R930" s="46">
        <v>39847</v>
      </c>
      <c r="S930" s="47">
        <v>0.93192129629629628</v>
      </c>
      <c r="T930" t="s">
        <v>72</v>
      </c>
    </row>
    <row r="931" spans="18:20">
      <c r="R931" s="46">
        <v>39847</v>
      </c>
      <c r="S931" s="47">
        <v>0.93210648148148145</v>
      </c>
      <c r="T931" t="s">
        <v>73</v>
      </c>
    </row>
    <row r="932" spans="18:20">
      <c r="R932" s="46">
        <v>39847</v>
      </c>
      <c r="S932" s="47">
        <v>0.93212962962962964</v>
      </c>
      <c r="T932" t="s">
        <v>73</v>
      </c>
    </row>
    <row r="933" spans="18:20">
      <c r="R933" s="46">
        <v>39847</v>
      </c>
      <c r="S933" s="47">
        <v>0.93273148148148144</v>
      </c>
      <c r="T933" t="s">
        <v>73</v>
      </c>
    </row>
    <row r="934" spans="18:20">
      <c r="R934" s="46">
        <v>39847</v>
      </c>
      <c r="S934" s="47">
        <v>0.93274305555555559</v>
      </c>
      <c r="T934" t="s">
        <v>73</v>
      </c>
    </row>
    <row r="935" spans="18:20">
      <c r="R935" s="46">
        <v>39847</v>
      </c>
      <c r="S935" s="47">
        <v>0.93304398148148149</v>
      </c>
      <c r="T935" t="s">
        <v>73</v>
      </c>
    </row>
    <row r="936" spans="18:20">
      <c r="R936" s="46">
        <v>39847</v>
      </c>
      <c r="S936" s="47">
        <v>0.93305555555555564</v>
      </c>
      <c r="T936" t="s">
        <v>73</v>
      </c>
    </row>
    <row r="937" spans="18:20">
      <c r="R937" s="46">
        <v>39847</v>
      </c>
      <c r="S937" s="47">
        <v>0.93377314814814805</v>
      </c>
      <c r="T937" t="s">
        <v>73</v>
      </c>
    </row>
    <row r="938" spans="18:20">
      <c r="R938" s="46">
        <v>39847</v>
      </c>
      <c r="S938" s="47">
        <v>0.9337847222222222</v>
      </c>
      <c r="T938" t="s">
        <v>73</v>
      </c>
    </row>
    <row r="939" spans="18:20">
      <c r="R939" s="46">
        <v>39847</v>
      </c>
      <c r="S939" s="47">
        <v>0.93425925925925923</v>
      </c>
      <c r="T939" t="s">
        <v>73</v>
      </c>
    </row>
    <row r="940" spans="18:20">
      <c r="R940" s="46">
        <v>39847</v>
      </c>
      <c r="S940" s="47">
        <v>0.93427083333333327</v>
      </c>
      <c r="T940" t="s">
        <v>73</v>
      </c>
    </row>
    <row r="941" spans="18:20">
      <c r="R941" s="46">
        <v>39847</v>
      </c>
      <c r="S941" s="47">
        <v>0.9349884259259259</v>
      </c>
      <c r="T941" t="s">
        <v>73</v>
      </c>
    </row>
    <row r="942" spans="18:20">
      <c r="R942" s="46">
        <v>39847</v>
      </c>
      <c r="S942" s="47">
        <v>0.93500000000000005</v>
      </c>
      <c r="T942" t="s">
        <v>73</v>
      </c>
    </row>
    <row r="943" spans="18:20">
      <c r="R943" s="46">
        <v>39847</v>
      </c>
      <c r="S943" s="47">
        <v>0.93538194444444445</v>
      </c>
      <c r="T943" t="s">
        <v>73</v>
      </c>
    </row>
    <row r="944" spans="18:20">
      <c r="R944" s="46">
        <v>39847</v>
      </c>
      <c r="S944" s="47">
        <v>0.9353935185185186</v>
      </c>
      <c r="T944" t="s">
        <v>73</v>
      </c>
    </row>
    <row r="945" spans="18:20">
      <c r="R945" s="46">
        <v>39847</v>
      </c>
      <c r="S945" s="47">
        <v>0.93618055555555557</v>
      </c>
      <c r="T945" t="s">
        <v>69</v>
      </c>
    </row>
    <row r="946" spans="18:20">
      <c r="R946" s="46">
        <v>39847</v>
      </c>
      <c r="S946" s="47">
        <v>0.93952546296296291</v>
      </c>
      <c r="T946" t="s">
        <v>73</v>
      </c>
    </row>
    <row r="947" spans="18:20">
      <c r="R947" s="46">
        <v>39847</v>
      </c>
      <c r="S947" s="47">
        <v>0.93953703703703706</v>
      </c>
      <c r="T947" t="s">
        <v>73</v>
      </c>
    </row>
    <row r="948" spans="18:20">
      <c r="R948" s="46">
        <v>39847</v>
      </c>
      <c r="S948" s="47">
        <v>0.93995370370370368</v>
      </c>
      <c r="T948" t="s">
        <v>73</v>
      </c>
    </row>
    <row r="949" spans="18:20">
      <c r="R949" s="46">
        <v>39847</v>
      </c>
      <c r="S949" s="47">
        <v>0.93996527777777772</v>
      </c>
      <c r="T949" t="s">
        <v>73</v>
      </c>
    </row>
    <row r="950" spans="18:20">
      <c r="R950" s="46">
        <v>39847</v>
      </c>
      <c r="S950" s="47">
        <v>0.94049768518518517</v>
      </c>
      <c r="T950" t="s">
        <v>73</v>
      </c>
    </row>
    <row r="951" spans="18:20">
      <c r="R951" s="46">
        <v>39847</v>
      </c>
      <c r="S951" s="47">
        <v>0.94050925925925932</v>
      </c>
      <c r="T951" t="s">
        <v>73</v>
      </c>
    </row>
    <row r="952" spans="18:20">
      <c r="R952" s="46">
        <v>39848</v>
      </c>
      <c r="S952" s="47">
        <v>0.93436342592592592</v>
      </c>
      <c r="T952" t="s">
        <v>69</v>
      </c>
    </row>
    <row r="953" spans="18:20">
      <c r="R953" s="46">
        <v>39848</v>
      </c>
      <c r="S953" s="47">
        <v>0.93475694444444446</v>
      </c>
      <c r="T953" t="s">
        <v>67</v>
      </c>
    </row>
    <row r="954" spans="18:20">
      <c r="R954" s="46">
        <v>39848</v>
      </c>
      <c r="S954" s="47">
        <v>0.94199074074074074</v>
      </c>
      <c r="T954" t="s">
        <v>69</v>
      </c>
    </row>
    <row r="955" spans="18:20">
      <c r="R955" s="46">
        <v>39848</v>
      </c>
      <c r="S955" s="47">
        <v>0.94216435185185177</v>
      </c>
      <c r="T955" t="s">
        <v>69</v>
      </c>
    </row>
    <row r="956" spans="18:20">
      <c r="R956" s="46">
        <v>39849</v>
      </c>
      <c r="S956" s="47">
        <v>0.34258101851851852</v>
      </c>
      <c r="T956" t="s">
        <v>73</v>
      </c>
    </row>
    <row r="957" spans="18:20">
      <c r="R957" s="46">
        <v>39849</v>
      </c>
      <c r="S957" s="47">
        <v>0.34259259259259256</v>
      </c>
      <c r="T957" t="s">
        <v>73</v>
      </c>
    </row>
    <row r="958" spans="18:20">
      <c r="R958" s="46">
        <v>39849</v>
      </c>
      <c r="S958" s="47">
        <v>0.34326388888888887</v>
      </c>
      <c r="T958" t="s">
        <v>72</v>
      </c>
    </row>
    <row r="959" spans="18:20">
      <c r="R959" s="46">
        <v>39849</v>
      </c>
      <c r="S959" s="47">
        <v>0.34355324074074073</v>
      </c>
      <c r="T959" t="s">
        <v>73</v>
      </c>
    </row>
    <row r="960" spans="18:20">
      <c r="R960" s="46">
        <v>39849</v>
      </c>
      <c r="S960" s="47">
        <v>0.34356481481481477</v>
      </c>
      <c r="T960" t="s">
        <v>73</v>
      </c>
    </row>
    <row r="961" spans="18:20">
      <c r="R961" s="46">
        <v>39849</v>
      </c>
      <c r="S961" s="47">
        <v>0.8963078703703703</v>
      </c>
      <c r="T961" t="s">
        <v>67</v>
      </c>
    </row>
    <row r="962" spans="18:20">
      <c r="R962" s="46">
        <v>39850</v>
      </c>
      <c r="S962" s="47">
        <v>0.53179398148148149</v>
      </c>
      <c r="T962" t="s">
        <v>73</v>
      </c>
    </row>
    <row r="963" spans="18:20">
      <c r="R963" s="46">
        <v>39850</v>
      </c>
      <c r="S963" s="47">
        <v>0.53180555555555553</v>
      </c>
      <c r="T963" t="s">
        <v>73</v>
      </c>
    </row>
    <row r="964" spans="18:20">
      <c r="R964" s="46">
        <v>39851</v>
      </c>
      <c r="S964" s="47">
        <v>0.93942129629629623</v>
      </c>
      <c r="T964" t="s">
        <v>67</v>
      </c>
    </row>
    <row r="965" spans="18:20">
      <c r="R965" s="46">
        <v>39851</v>
      </c>
      <c r="S965" s="47">
        <v>0.9396064814814814</v>
      </c>
      <c r="T965" t="s">
        <v>69</v>
      </c>
    </row>
    <row r="966" spans="18:20">
      <c r="R966" s="46">
        <v>39851</v>
      </c>
      <c r="S966" s="47">
        <v>0.94015046296296301</v>
      </c>
      <c r="T966" t="s">
        <v>65</v>
      </c>
    </row>
    <row r="967" spans="18:20">
      <c r="R967" s="46">
        <v>39851</v>
      </c>
      <c r="S967" s="47">
        <v>0.94076388888888884</v>
      </c>
      <c r="T967" t="s">
        <v>65</v>
      </c>
    </row>
    <row r="968" spans="18:20">
      <c r="R968" s="46">
        <v>39852</v>
      </c>
      <c r="S968" s="47">
        <v>0.32521990740740742</v>
      </c>
      <c r="T968" t="s">
        <v>73</v>
      </c>
    </row>
    <row r="969" spans="18:20">
      <c r="R969" s="46">
        <v>39852</v>
      </c>
      <c r="S969" s="47">
        <v>0.32523148148148145</v>
      </c>
      <c r="T969" t="s">
        <v>73</v>
      </c>
    </row>
    <row r="970" spans="18:20">
      <c r="R970" s="46">
        <v>39852</v>
      </c>
      <c r="S970" s="47">
        <v>0.70740740740740737</v>
      </c>
      <c r="T970" t="s">
        <v>65</v>
      </c>
    </row>
    <row r="971" spans="18:20">
      <c r="R971" s="46">
        <v>39853</v>
      </c>
      <c r="S971" s="47">
        <v>0.28128472222222223</v>
      </c>
      <c r="T971" t="s">
        <v>68</v>
      </c>
    </row>
    <row r="972" spans="18:20">
      <c r="R972" s="46">
        <v>39853</v>
      </c>
      <c r="S972" s="47">
        <v>0.28128472222222223</v>
      </c>
      <c r="T972" t="s">
        <v>67</v>
      </c>
    </row>
    <row r="973" spans="18:20">
      <c r="R973" s="46">
        <v>39853</v>
      </c>
      <c r="S973" s="47">
        <v>0.91912037037037031</v>
      </c>
      <c r="T973" t="s">
        <v>67</v>
      </c>
    </row>
    <row r="974" spans="18:20">
      <c r="R974" s="46">
        <v>39853</v>
      </c>
      <c r="S974" s="47">
        <v>0.91930555555555549</v>
      </c>
      <c r="T974" t="s">
        <v>69</v>
      </c>
    </row>
    <row r="975" spans="18:20">
      <c r="R975" s="46">
        <v>39853</v>
      </c>
      <c r="S975" s="47">
        <v>0.92162037037037037</v>
      </c>
      <c r="T975" t="s">
        <v>65</v>
      </c>
    </row>
    <row r="976" spans="18:20">
      <c r="R976" s="46">
        <v>39854</v>
      </c>
      <c r="S976" s="47">
        <v>0.74153935185185194</v>
      </c>
      <c r="T976" t="s">
        <v>73</v>
      </c>
    </row>
    <row r="977" spans="18:20">
      <c r="R977" s="46">
        <v>39854</v>
      </c>
      <c r="S977" s="47">
        <v>0.74155092592592586</v>
      </c>
      <c r="T977" t="s">
        <v>73</v>
      </c>
    </row>
    <row r="978" spans="18:20">
      <c r="R978" s="46">
        <v>39854</v>
      </c>
      <c r="S978" s="47">
        <v>0.74212962962962958</v>
      </c>
      <c r="T978" t="s">
        <v>67</v>
      </c>
    </row>
    <row r="979" spans="18:20">
      <c r="R979" s="46">
        <v>39854</v>
      </c>
      <c r="S979" s="47">
        <v>0.75924768518518515</v>
      </c>
      <c r="T979" t="s">
        <v>65</v>
      </c>
    </row>
    <row r="980" spans="18:20">
      <c r="R980" s="46">
        <v>39854</v>
      </c>
      <c r="S980" s="47">
        <v>0.79115740740740748</v>
      </c>
      <c r="T980" t="s">
        <v>73</v>
      </c>
    </row>
    <row r="981" spans="18:20">
      <c r="R981" s="46">
        <v>39854</v>
      </c>
      <c r="S981" s="47">
        <v>0.7911689814814814</v>
      </c>
      <c r="T981" t="s">
        <v>73</v>
      </c>
    </row>
    <row r="982" spans="18:20">
      <c r="R982" s="46">
        <v>39854</v>
      </c>
      <c r="S982" s="47">
        <v>0.93762731481481476</v>
      </c>
      <c r="T982" t="s">
        <v>69</v>
      </c>
    </row>
    <row r="983" spans="18:20">
      <c r="R983" s="46">
        <v>39855</v>
      </c>
      <c r="S983" s="47">
        <v>0.5145601851851852</v>
      </c>
      <c r="T983" t="s">
        <v>67</v>
      </c>
    </row>
    <row r="984" spans="18:20">
      <c r="R984" s="46">
        <v>39855</v>
      </c>
      <c r="S984" s="47">
        <v>0.71987268518518521</v>
      </c>
      <c r="T984" t="s">
        <v>73</v>
      </c>
    </row>
    <row r="985" spans="18:20">
      <c r="R985" s="46">
        <v>39855</v>
      </c>
      <c r="S985" s="47">
        <v>0.71988425925925925</v>
      </c>
      <c r="T985" t="s">
        <v>73</v>
      </c>
    </row>
    <row r="986" spans="18:20">
      <c r="R986" s="46">
        <v>39856</v>
      </c>
      <c r="S986" s="47">
        <v>4.6886574074074074E-2</v>
      </c>
      <c r="T986" t="s">
        <v>69</v>
      </c>
    </row>
    <row r="987" spans="18:20">
      <c r="R987" s="46">
        <v>39856</v>
      </c>
      <c r="S987" s="47">
        <v>0.90537037037037038</v>
      </c>
      <c r="T987" t="s">
        <v>69</v>
      </c>
    </row>
    <row r="988" spans="18:20">
      <c r="R988" s="46">
        <v>39857</v>
      </c>
      <c r="S988" s="47">
        <v>0.93518518518518512</v>
      </c>
      <c r="T988" t="s">
        <v>69</v>
      </c>
    </row>
    <row r="989" spans="18:20">
      <c r="R989" s="46">
        <v>39857</v>
      </c>
      <c r="S989" s="47">
        <v>0.97068287037037038</v>
      </c>
      <c r="T989" t="s">
        <v>67</v>
      </c>
    </row>
    <row r="990" spans="18:20">
      <c r="R990" s="46">
        <v>39857</v>
      </c>
      <c r="S990" s="47">
        <v>0.97107638888888881</v>
      </c>
      <c r="T990" t="s">
        <v>65</v>
      </c>
    </row>
    <row r="991" spans="18:20">
      <c r="R991" s="46">
        <v>39857</v>
      </c>
      <c r="S991" s="47">
        <v>0.41390046296296296</v>
      </c>
      <c r="T991" t="s">
        <v>67</v>
      </c>
    </row>
    <row r="992" spans="18:20">
      <c r="R992" s="46">
        <v>39858</v>
      </c>
      <c r="S992" s="47">
        <v>0.24560185185185182</v>
      </c>
      <c r="T992" t="s">
        <v>65</v>
      </c>
    </row>
    <row r="993" spans="18:20">
      <c r="R993" s="46">
        <v>39858</v>
      </c>
      <c r="S993" s="47">
        <v>0.24561342592592594</v>
      </c>
      <c r="T993" t="s">
        <v>66</v>
      </c>
    </row>
    <row r="994" spans="18:20">
      <c r="R994" s="46">
        <v>39859</v>
      </c>
      <c r="S994" s="47">
        <v>0.4782986111111111</v>
      </c>
      <c r="T994" t="s">
        <v>65</v>
      </c>
    </row>
    <row r="995" spans="18:20">
      <c r="R995" s="46">
        <v>39859</v>
      </c>
      <c r="S995" s="47">
        <v>0.9275810185185186</v>
      </c>
      <c r="T995" t="s">
        <v>67</v>
      </c>
    </row>
    <row r="996" spans="18:20">
      <c r="R996" s="46">
        <v>39859</v>
      </c>
      <c r="S996" s="47">
        <v>0.92781249999999993</v>
      </c>
      <c r="T996" t="s">
        <v>69</v>
      </c>
    </row>
    <row r="997" spans="18:20">
      <c r="R997" s="46">
        <v>39859</v>
      </c>
      <c r="S997" s="47">
        <v>0.92825231481481485</v>
      </c>
      <c r="T997" t="s">
        <v>65</v>
      </c>
    </row>
    <row r="998" spans="18:20">
      <c r="R998" s="46">
        <v>39860</v>
      </c>
      <c r="S998" s="47">
        <v>0.72231481481481474</v>
      </c>
      <c r="T998" t="s">
        <v>73</v>
      </c>
    </row>
    <row r="999" spans="18:20">
      <c r="R999" s="46">
        <v>39860</v>
      </c>
      <c r="S999" s="47">
        <v>0.72232638888888889</v>
      </c>
      <c r="T999" t="s">
        <v>73</v>
      </c>
    </row>
    <row r="1000" spans="18:20">
      <c r="R1000" s="46">
        <v>39860</v>
      </c>
      <c r="S1000" s="47">
        <v>0.78210648148148154</v>
      </c>
      <c r="T1000" t="s">
        <v>73</v>
      </c>
    </row>
    <row r="1001" spans="18:20">
      <c r="R1001" s="46">
        <v>39860</v>
      </c>
      <c r="S1001" s="47">
        <v>0.78211805555555547</v>
      </c>
      <c r="T1001" t="s">
        <v>73</v>
      </c>
    </row>
    <row r="1002" spans="18:20">
      <c r="R1002" s="46">
        <v>39860</v>
      </c>
      <c r="S1002" s="47">
        <v>0.78420138888888891</v>
      </c>
      <c r="T1002" t="s">
        <v>73</v>
      </c>
    </row>
    <row r="1003" spans="18:20">
      <c r="R1003" s="46">
        <v>39860</v>
      </c>
      <c r="S1003" s="47">
        <v>0.78421296296296295</v>
      </c>
      <c r="T1003" t="s">
        <v>73</v>
      </c>
    </row>
    <row r="1004" spans="18:20">
      <c r="R1004" s="46">
        <v>39860</v>
      </c>
      <c r="S1004" s="47">
        <v>0.78476851851851848</v>
      </c>
      <c r="T1004" t="s">
        <v>65</v>
      </c>
    </row>
    <row r="1005" spans="18:20">
      <c r="R1005" s="46">
        <v>39860</v>
      </c>
      <c r="S1005" s="47">
        <v>0.78482638888888889</v>
      </c>
      <c r="T1005" t="s">
        <v>67</v>
      </c>
    </row>
    <row r="1006" spans="18:20">
      <c r="R1006" s="46">
        <v>39860</v>
      </c>
      <c r="S1006" s="47">
        <v>0.82115740740740739</v>
      </c>
      <c r="T1006" t="s">
        <v>73</v>
      </c>
    </row>
    <row r="1007" spans="18:20">
      <c r="R1007" s="46">
        <v>39860</v>
      </c>
      <c r="S1007" s="47">
        <v>0.82116898148148154</v>
      </c>
      <c r="T1007" t="s">
        <v>73</v>
      </c>
    </row>
    <row r="1008" spans="18:20">
      <c r="R1008" s="46">
        <v>39860</v>
      </c>
      <c r="S1008" s="47">
        <v>0.823125</v>
      </c>
      <c r="T1008" t="s">
        <v>73</v>
      </c>
    </row>
    <row r="1009" spans="18:20">
      <c r="R1009" s="46">
        <v>39860</v>
      </c>
      <c r="S1009" s="47">
        <v>0.82313657407407403</v>
      </c>
      <c r="T1009" t="s">
        <v>73</v>
      </c>
    </row>
    <row r="1010" spans="18:20">
      <c r="R1010" s="46">
        <v>39860</v>
      </c>
      <c r="S1010" s="47">
        <v>0.8235069444444445</v>
      </c>
      <c r="T1010" t="s">
        <v>73</v>
      </c>
    </row>
    <row r="1011" spans="18:20">
      <c r="R1011" s="46">
        <v>39860</v>
      </c>
      <c r="S1011" s="47">
        <v>0.82351851851851843</v>
      </c>
      <c r="T1011" t="s">
        <v>73</v>
      </c>
    </row>
    <row r="1012" spans="18:20">
      <c r="R1012" s="46">
        <v>39860</v>
      </c>
      <c r="S1012" s="47">
        <v>0.82873842592592595</v>
      </c>
      <c r="T1012" t="s">
        <v>73</v>
      </c>
    </row>
    <row r="1013" spans="18:20">
      <c r="R1013" s="46">
        <v>39860</v>
      </c>
      <c r="S1013" s="47">
        <v>0.82874999999999999</v>
      </c>
      <c r="T1013" t="s">
        <v>73</v>
      </c>
    </row>
    <row r="1014" spans="18:20">
      <c r="R1014" s="46">
        <v>39860</v>
      </c>
      <c r="S1014" s="47">
        <v>0.82920138888888895</v>
      </c>
      <c r="T1014" t="s">
        <v>73</v>
      </c>
    </row>
    <row r="1015" spans="18:20">
      <c r="R1015" s="46">
        <v>39860</v>
      </c>
      <c r="S1015" s="47">
        <v>0.82921296296296287</v>
      </c>
      <c r="T1015" t="s">
        <v>73</v>
      </c>
    </row>
    <row r="1016" spans="18:20">
      <c r="R1016" s="46">
        <v>39860</v>
      </c>
      <c r="S1016" s="47">
        <v>0.83096064814814818</v>
      </c>
      <c r="T1016" t="s">
        <v>73</v>
      </c>
    </row>
    <row r="1017" spans="18:20">
      <c r="R1017" s="46">
        <v>39860</v>
      </c>
      <c r="S1017" s="47">
        <v>0.83097222222222233</v>
      </c>
      <c r="T1017" t="s">
        <v>73</v>
      </c>
    </row>
    <row r="1018" spans="18:20">
      <c r="R1018" s="46">
        <v>39860</v>
      </c>
      <c r="S1018" s="47">
        <v>0.83116898148148144</v>
      </c>
      <c r="T1018" t="s">
        <v>73</v>
      </c>
    </row>
    <row r="1019" spans="18:20">
      <c r="R1019" s="46">
        <v>39860</v>
      </c>
      <c r="S1019" s="47">
        <v>0.83142361111111107</v>
      </c>
      <c r="T1019" t="s">
        <v>73</v>
      </c>
    </row>
    <row r="1020" spans="18:20">
      <c r="R1020" s="46">
        <v>39860</v>
      </c>
      <c r="S1020" s="47">
        <v>0.83189814814814811</v>
      </c>
      <c r="T1020" t="s">
        <v>73</v>
      </c>
    </row>
    <row r="1021" spans="18:20">
      <c r="R1021" s="46">
        <v>39860</v>
      </c>
      <c r="S1021" s="47">
        <v>0.83189814814814811</v>
      </c>
      <c r="T1021" t="s">
        <v>73</v>
      </c>
    </row>
    <row r="1022" spans="18:20">
      <c r="R1022" s="46">
        <v>39861</v>
      </c>
      <c r="S1022" s="47">
        <v>9.2592592592592605E-3</v>
      </c>
      <c r="T1022" t="s">
        <v>67</v>
      </c>
    </row>
    <row r="1023" spans="18:20">
      <c r="R1023" s="46">
        <v>39861</v>
      </c>
      <c r="S1023" s="47">
        <v>9.4444444444444445E-3</v>
      </c>
      <c r="T1023" t="s">
        <v>65</v>
      </c>
    </row>
    <row r="1024" spans="18:20">
      <c r="R1024" s="46">
        <v>39861</v>
      </c>
      <c r="S1024" s="47">
        <v>0.71055555555555561</v>
      </c>
      <c r="T1024" t="s">
        <v>73</v>
      </c>
    </row>
    <row r="1025" spans="18:20">
      <c r="R1025" s="46">
        <v>39861</v>
      </c>
      <c r="S1025" s="47">
        <v>0.71056712962962953</v>
      </c>
      <c r="T1025" t="s">
        <v>73</v>
      </c>
    </row>
    <row r="1026" spans="18:20">
      <c r="R1026" s="46">
        <v>39861</v>
      </c>
      <c r="S1026" s="47">
        <v>0.71307870370370363</v>
      </c>
      <c r="T1026" t="s">
        <v>73</v>
      </c>
    </row>
    <row r="1027" spans="18:20">
      <c r="R1027" s="46">
        <v>39861</v>
      </c>
      <c r="S1027" s="47">
        <v>0.71309027777777778</v>
      </c>
      <c r="T1027" t="s">
        <v>73</v>
      </c>
    </row>
    <row r="1028" spans="18:20">
      <c r="R1028" s="46">
        <v>39861</v>
      </c>
      <c r="S1028" s="47">
        <v>0.71333333333333337</v>
      </c>
      <c r="T1028" t="s">
        <v>73</v>
      </c>
    </row>
    <row r="1029" spans="18:20">
      <c r="R1029" s="46">
        <v>39861</v>
      </c>
      <c r="S1029" s="47">
        <v>0.7133449074074073</v>
      </c>
      <c r="T1029" t="s">
        <v>73</v>
      </c>
    </row>
    <row r="1030" spans="18:20">
      <c r="R1030" s="46">
        <v>39861</v>
      </c>
      <c r="S1030" s="47">
        <v>0.8731944444444445</v>
      </c>
      <c r="T1030" t="s">
        <v>67</v>
      </c>
    </row>
    <row r="1031" spans="18:20">
      <c r="R1031" s="46">
        <v>39861</v>
      </c>
      <c r="S1031" s="47">
        <v>0.87329861111111118</v>
      </c>
      <c r="T1031" t="s">
        <v>65</v>
      </c>
    </row>
    <row r="1032" spans="18:20">
      <c r="R1032" s="46">
        <v>39862</v>
      </c>
      <c r="S1032" s="47">
        <v>0.75078703703703698</v>
      </c>
      <c r="T1032" t="s">
        <v>65</v>
      </c>
    </row>
    <row r="1033" spans="18:20">
      <c r="R1033" s="46">
        <v>39862</v>
      </c>
      <c r="S1033" s="47">
        <v>0.8137847222222222</v>
      </c>
      <c r="T1033" t="s">
        <v>66</v>
      </c>
    </row>
    <row r="1034" spans="18:20">
      <c r="R1034" s="46">
        <v>39862</v>
      </c>
      <c r="S1034" s="47">
        <v>0.827662037037037</v>
      </c>
      <c r="T1034" t="s">
        <v>73</v>
      </c>
    </row>
    <row r="1035" spans="18:20">
      <c r="R1035" s="46">
        <v>39862</v>
      </c>
      <c r="S1035" s="47">
        <v>0.82767361111111104</v>
      </c>
      <c r="T1035" t="s">
        <v>73</v>
      </c>
    </row>
    <row r="1036" spans="18:20">
      <c r="R1036" s="46">
        <v>39862</v>
      </c>
      <c r="S1036" s="47">
        <v>0.82962962962962961</v>
      </c>
      <c r="T1036" t="s">
        <v>73</v>
      </c>
    </row>
    <row r="1037" spans="18:20">
      <c r="R1037" s="46">
        <v>39862</v>
      </c>
      <c r="S1037" s="47">
        <v>0.82964120370370376</v>
      </c>
      <c r="T1037" t="s">
        <v>73</v>
      </c>
    </row>
    <row r="1038" spans="18:20">
      <c r="R1038" s="46">
        <v>39862</v>
      </c>
      <c r="S1038" s="47">
        <v>0.83791666666666664</v>
      </c>
      <c r="T1038" t="s">
        <v>73</v>
      </c>
    </row>
    <row r="1039" spans="18:20">
      <c r="R1039" s="46">
        <v>39862</v>
      </c>
      <c r="S1039" s="47">
        <v>0.83792824074074079</v>
      </c>
      <c r="T1039" t="s">
        <v>73</v>
      </c>
    </row>
    <row r="1040" spans="18:20">
      <c r="R1040" s="46">
        <v>39862</v>
      </c>
      <c r="S1040" s="47">
        <v>0.84255787037037033</v>
      </c>
      <c r="T1040" t="s">
        <v>73</v>
      </c>
    </row>
    <row r="1041" spans="18:20">
      <c r="R1041" s="46">
        <v>39862</v>
      </c>
      <c r="S1041" s="47">
        <v>0.84256944444444448</v>
      </c>
      <c r="T1041" t="s">
        <v>73</v>
      </c>
    </row>
    <row r="1042" spans="18:20">
      <c r="R1042" s="46">
        <v>39862</v>
      </c>
      <c r="S1042" s="47">
        <v>0.86894675925925924</v>
      </c>
      <c r="T1042" t="s">
        <v>73</v>
      </c>
    </row>
    <row r="1043" spans="18:20">
      <c r="R1043" s="46">
        <v>39862</v>
      </c>
      <c r="S1043" s="47">
        <v>0.86895833333333339</v>
      </c>
      <c r="T1043" t="s">
        <v>73</v>
      </c>
    </row>
    <row r="1044" spans="18:20">
      <c r="R1044" s="46">
        <v>39862</v>
      </c>
      <c r="S1044" s="47">
        <v>0.87432870370370364</v>
      </c>
      <c r="T1044" t="s">
        <v>73</v>
      </c>
    </row>
    <row r="1045" spans="18:20">
      <c r="R1045" s="46">
        <v>39862</v>
      </c>
      <c r="S1045" s="47">
        <v>0.87434027777777779</v>
      </c>
      <c r="T1045" t="s">
        <v>73</v>
      </c>
    </row>
    <row r="1046" spans="18:20">
      <c r="R1046" s="46">
        <v>39863</v>
      </c>
      <c r="S1046" s="47">
        <v>0.45880787037037035</v>
      </c>
      <c r="T1046" t="s">
        <v>73</v>
      </c>
    </row>
    <row r="1047" spans="18:20">
      <c r="R1047" s="46">
        <v>39863</v>
      </c>
      <c r="S1047" s="47">
        <v>0.45883101851851849</v>
      </c>
      <c r="T1047" t="s">
        <v>73</v>
      </c>
    </row>
    <row r="1048" spans="18:20">
      <c r="R1048" s="46">
        <v>39863</v>
      </c>
      <c r="S1048" s="47">
        <v>0.46094907407407404</v>
      </c>
      <c r="T1048" t="s">
        <v>73</v>
      </c>
    </row>
    <row r="1049" spans="18:20">
      <c r="R1049" s="46">
        <v>39863</v>
      </c>
      <c r="S1049" s="47">
        <v>0.46096064814814813</v>
      </c>
      <c r="T1049" t="s">
        <v>73</v>
      </c>
    </row>
    <row r="1050" spans="18:20">
      <c r="R1050" s="46">
        <v>39863</v>
      </c>
      <c r="S1050" s="47">
        <v>0.96737268518518515</v>
      </c>
      <c r="T1050" t="s">
        <v>67</v>
      </c>
    </row>
    <row r="1051" spans="18:20">
      <c r="R1051" s="46">
        <v>39864</v>
      </c>
      <c r="S1051" s="47">
        <v>0.74524305555555559</v>
      </c>
      <c r="T1051" t="s">
        <v>73</v>
      </c>
    </row>
    <row r="1052" spans="18:20">
      <c r="R1052" s="46">
        <v>39864</v>
      </c>
      <c r="S1052" s="47">
        <v>0.74525462962962974</v>
      </c>
      <c r="T1052" t="s">
        <v>73</v>
      </c>
    </row>
    <row r="1053" spans="18:20">
      <c r="R1053" s="46">
        <v>39867</v>
      </c>
      <c r="S1053" s="47">
        <v>0.35431712962962963</v>
      </c>
      <c r="T1053" t="s">
        <v>67</v>
      </c>
    </row>
    <row r="1054" spans="18:20">
      <c r="R1054" s="46">
        <v>39867</v>
      </c>
      <c r="S1054" s="47">
        <v>0.3543634259259259</v>
      </c>
      <c r="T1054" t="s">
        <v>65</v>
      </c>
    </row>
    <row r="1055" spans="18:20">
      <c r="R1055" s="46">
        <v>39867</v>
      </c>
      <c r="S1055" s="47">
        <v>0.89432870370370365</v>
      </c>
      <c r="T1055" t="s">
        <v>67</v>
      </c>
    </row>
    <row r="1056" spans="18:20">
      <c r="R1056" s="46">
        <v>39867</v>
      </c>
      <c r="S1056" s="47">
        <v>0.95059027777777771</v>
      </c>
      <c r="T1056" t="s">
        <v>73</v>
      </c>
    </row>
    <row r="1057" spans="18:20">
      <c r="R1057" s="46">
        <v>39867</v>
      </c>
      <c r="S1057" s="47">
        <v>0.95060185185185186</v>
      </c>
      <c r="T1057" t="s">
        <v>73</v>
      </c>
    </row>
    <row r="1058" spans="18:20">
      <c r="R1058" s="46">
        <v>39868</v>
      </c>
      <c r="S1058" s="47">
        <v>0.7381712962962963</v>
      </c>
      <c r="T1058" t="s">
        <v>67</v>
      </c>
    </row>
    <row r="1059" spans="18:20">
      <c r="R1059" s="46">
        <v>39868</v>
      </c>
      <c r="S1059" s="47">
        <v>0.73825231481481479</v>
      </c>
      <c r="T1059" t="s">
        <v>65</v>
      </c>
    </row>
    <row r="1060" spans="18:20">
      <c r="R1060" s="46">
        <v>39868</v>
      </c>
      <c r="S1060" s="47">
        <v>0.90204861111111112</v>
      </c>
      <c r="T1060" t="s">
        <v>66</v>
      </c>
    </row>
    <row r="1061" spans="18:20">
      <c r="R1061" s="46">
        <v>39868</v>
      </c>
      <c r="S1061" s="47">
        <v>0.9021527777777778</v>
      </c>
      <c r="T1061" t="s">
        <v>65</v>
      </c>
    </row>
    <row r="1062" spans="18:20">
      <c r="R1062" s="46">
        <v>39868</v>
      </c>
      <c r="S1062" s="47">
        <v>0.92864583333333339</v>
      </c>
      <c r="T1062" t="s">
        <v>66</v>
      </c>
    </row>
    <row r="1063" spans="18:20">
      <c r="R1063" s="46">
        <v>39868</v>
      </c>
      <c r="S1063" s="47">
        <v>0.92872685185185189</v>
      </c>
      <c r="T1063" t="s">
        <v>67</v>
      </c>
    </row>
    <row r="1064" spans="18:20">
      <c r="R1064" s="46">
        <v>39868</v>
      </c>
      <c r="S1064" s="47">
        <v>0.92914351851851851</v>
      </c>
      <c r="T1064" t="s">
        <v>69</v>
      </c>
    </row>
    <row r="1065" spans="18:20">
      <c r="R1065" s="46">
        <v>39874</v>
      </c>
      <c r="S1065" s="47">
        <v>0.51179398148148147</v>
      </c>
      <c r="T1065" t="s">
        <v>73</v>
      </c>
    </row>
    <row r="1066" spans="18:20">
      <c r="R1066" s="46">
        <v>39874</v>
      </c>
      <c r="S1066" s="47">
        <v>0.51180555555555551</v>
      </c>
      <c r="T1066" t="s">
        <v>73</v>
      </c>
    </row>
    <row r="1067" spans="18:20">
      <c r="R1067" s="46">
        <v>39875</v>
      </c>
      <c r="S1067" s="47">
        <v>0.41533564814814811</v>
      </c>
      <c r="T1067" t="s">
        <v>73</v>
      </c>
    </row>
    <row r="1068" spans="18:20">
      <c r="R1068" s="46">
        <v>39875</v>
      </c>
      <c r="S1068" s="47">
        <v>0.41534722222222226</v>
      </c>
      <c r="T1068" t="s">
        <v>73</v>
      </c>
    </row>
    <row r="1069" spans="18:20">
      <c r="R1069" s="46">
        <v>39875</v>
      </c>
      <c r="S1069" s="47">
        <v>0.41968749999999999</v>
      </c>
      <c r="T1069" t="s">
        <v>73</v>
      </c>
    </row>
    <row r="1070" spans="18:20">
      <c r="R1070" s="46">
        <v>39875</v>
      </c>
      <c r="S1070" s="47">
        <v>0.41969907407407409</v>
      </c>
      <c r="T1070" t="s">
        <v>73</v>
      </c>
    </row>
    <row r="1071" spans="18:20">
      <c r="R1071" s="46">
        <v>39875</v>
      </c>
      <c r="S1071" s="47">
        <v>0.42216435185185186</v>
      </c>
      <c r="T1071" t="s">
        <v>73</v>
      </c>
    </row>
    <row r="1072" spans="18:20">
      <c r="R1072" s="46">
        <v>39875</v>
      </c>
      <c r="S1072" s="47">
        <v>0.4221759259259259</v>
      </c>
      <c r="T1072" t="s">
        <v>73</v>
      </c>
    </row>
    <row r="1073" spans="18:20">
      <c r="R1073" s="46">
        <v>39875</v>
      </c>
      <c r="S1073" s="47">
        <v>0.45532407407407405</v>
      </c>
      <c r="T1073" t="s">
        <v>71</v>
      </c>
    </row>
    <row r="1074" spans="18:20">
      <c r="R1074" s="46">
        <v>39875</v>
      </c>
      <c r="S1074" s="47">
        <v>0.45583333333333331</v>
      </c>
      <c r="T1074" t="s">
        <v>73</v>
      </c>
    </row>
    <row r="1075" spans="18:20">
      <c r="R1075" s="46">
        <v>39875</v>
      </c>
      <c r="S1075" s="47">
        <v>0.45584490740740741</v>
      </c>
      <c r="T1075" t="s">
        <v>73</v>
      </c>
    </row>
    <row r="1076" spans="18:20">
      <c r="R1076" s="46">
        <v>39875</v>
      </c>
      <c r="S1076" s="47">
        <v>0.45756944444444447</v>
      </c>
      <c r="T1076" t="s">
        <v>73</v>
      </c>
    </row>
    <row r="1077" spans="18:20">
      <c r="R1077" s="46">
        <v>39875</v>
      </c>
      <c r="S1077" s="47">
        <v>0.45758101851851851</v>
      </c>
      <c r="T1077" t="s">
        <v>73</v>
      </c>
    </row>
    <row r="1078" spans="18:20">
      <c r="R1078" s="46">
        <v>39875</v>
      </c>
      <c r="S1078" s="47">
        <v>0.45839120370370368</v>
      </c>
      <c r="T1078" t="s">
        <v>73</v>
      </c>
    </row>
    <row r="1079" spans="18:20">
      <c r="R1079" s="46">
        <v>39875</v>
      </c>
      <c r="S1079" s="47">
        <v>0.45840277777777777</v>
      </c>
      <c r="T1079" t="s">
        <v>73</v>
      </c>
    </row>
    <row r="1080" spans="18:20">
      <c r="R1080" s="46">
        <v>39875</v>
      </c>
      <c r="S1080" s="47">
        <v>0.46035879629629628</v>
      </c>
      <c r="T1080" t="s">
        <v>73</v>
      </c>
    </row>
    <row r="1081" spans="18:20">
      <c r="R1081" s="46">
        <v>39875</v>
      </c>
      <c r="S1081" s="47">
        <v>0.46037037037037037</v>
      </c>
      <c r="T1081" t="s">
        <v>73</v>
      </c>
    </row>
    <row r="1082" spans="18:20">
      <c r="R1082" s="46">
        <v>39875</v>
      </c>
      <c r="S1082" s="47">
        <v>0.46130787037037035</v>
      </c>
      <c r="T1082" t="s">
        <v>71</v>
      </c>
    </row>
    <row r="1083" spans="18:20">
      <c r="R1083" s="46">
        <v>39875</v>
      </c>
      <c r="S1083" s="47">
        <v>0.46174768518518516</v>
      </c>
      <c r="T1083" t="s">
        <v>73</v>
      </c>
    </row>
    <row r="1084" spans="18:20">
      <c r="R1084" s="46">
        <v>39875</v>
      </c>
      <c r="S1084" s="47">
        <v>0.46175925925925926</v>
      </c>
      <c r="T1084" t="s">
        <v>73</v>
      </c>
    </row>
    <row r="1085" spans="18:20">
      <c r="R1085" s="46">
        <v>39875</v>
      </c>
      <c r="S1085" s="47">
        <v>0.49758101851851855</v>
      </c>
      <c r="T1085" t="s">
        <v>65</v>
      </c>
    </row>
    <row r="1086" spans="18:20">
      <c r="R1086" s="46">
        <v>39875</v>
      </c>
      <c r="S1086" s="47">
        <v>0.63949074074074075</v>
      </c>
      <c r="T1086" t="s">
        <v>73</v>
      </c>
    </row>
    <row r="1087" spans="18:20">
      <c r="R1087" s="46">
        <v>39875</v>
      </c>
      <c r="S1087" s="47">
        <v>0.63950231481481479</v>
      </c>
      <c r="T1087" t="s">
        <v>73</v>
      </c>
    </row>
    <row r="1088" spans="18:20">
      <c r="R1088" s="46">
        <v>39875</v>
      </c>
      <c r="S1088" s="47">
        <v>0.66707175925925932</v>
      </c>
      <c r="T1088" t="s">
        <v>73</v>
      </c>
    </row>
    <row r="1089" spans="18:20">
      <c r="R1089" s="46">
        <v>39875</v>
      </c>
      <c r="S1089" s="47">
        <v>0.66708333333333336</v>
      </c>
      <c r="T1089" t="s">
        <v>73</v>
      </c>
    </row>
    <row r="1090" spans="18:20">
      <c r="R1090" s="46">
        <v>39875</v>
      </c>
      <c r="S1090" s="47">
        <v>0.66748842592592583</v>
      </c>
      <c r="T1090" t="s">
        <v>73</v>
      </c>
    </row>
    <row r="1091" spans="18:20">
      <c r="R1091" s="46">
        <v>39875</v>
      </c>
      <c r="S1091" s="47">
        <v>0.69233796296296291</v>
      </c>
      <c r="T1091" t="s">
        <v>73</v>
      </c>
    </row>
    <row r="1092" spans="18:20">
      <c r="R1092" s="46">
        <v>39875</v>
      </c>
      <c r="S1092" s="47">
        <v>0.69234953703703705</v>
      </c>
      <c r="T1092" t="s">
        <v>73</v>
      </c>
    </row>
    <row r="1093" spans="18:20">
      <c r="R1093" s="46">
        <v>39875</v>
      </c>
      <c r="S1093" s="47">
        <v>0.69300925925925927</v>
      </c>
      <c r="T1093" t="s">
        <v>73</v>
      </c>
    </row>
    <row r="1094" spans="18:20">
      <c r="R1094" s="46">
        <v>39875</v>
      </c>
      <c r="S1094" s="47">
        <v>0.69303240740740746</v>
      </c>
      <c r="T1094" t="s">
        <v>73</v>
      </c>
    </row>
    <row r="1095" spans="18:20">
      <c r="R1095" s="46">
        <v>39875</v>
      </c>
      <c r="S1095" s="47">
        <v>0.71292824074074079</v>
      </c>
      <c r="T1095" t="s">
        <v>73</v>
      </c>
    </row>
    <row r="1096" spans="18:20">
      <c r="R1096" s="46">
        <v>39875</v>
      </c>
      <c r="S1096" s="47">
        <v>0.71293981481481483</v>
      </c>
      <c r="T1096" t="s">
        <v>73</v>
      </c>
    </row>
    <row r="1097" spans="18:20">
      <c r="R1097" s="46">
        <v>39875</v>
      </c>
      <c r="S1097" s="47">
        <v>0.71409722222222216</v>
      </c>
      <c r="T1097" t="s">
        <v>73</v>
      </c>
    </row>
    <row r="1098" spans="18:20">
      <c r="R1098" s="46">
        <v>39875</v>
      </c>
      <c r="S1098" s="47">
        <v>0.71410879629629631</v>
      </c>
      <c r="T1098" t="s">
        <v>73</v>
      </c>
    </row>
    <row r="1099" spans="18:20">
      <c r="R1099" s="46">
        <v>39875</v>
      </c>
      <c r="S1099" s="47">
        <v>0.71424768518518522</v>
      </c>
      <c r="T1099" t="s">
        <v>73</v>
      </c>
    </row>
    <row r="1100" spans="18:20">
      <c r="R1100" s="46">
        <v>39875</v>
      </c>
      <c r="S1100" s="47">
        <v>0.71474537037037045</v>
      </c>
      <c r="T1100" t="s">
        <v>73</v>
      </c>
    </row>
    <row r="1101" spans="18:20">
      <c r="R1101" s="46">
        <v>39875</v>
      </c>
      <c r="S1101" s="47">
        <v>0.73189814814814813</v>
      </c>
      <c r="T1101" t="s">
        <v>67</v>
      </c>
    </row>
    <row r="1102" spans="18:20">
      <c r="R1102" s="46">
        <v>39875</v>
      </c>
      <c r="S1102" s="47">
        <v>0.75112268518518521</v>
      </c>
      <c r="T1102" t="s">
        <v>73</v>
      </c>
    </row>
    <row r="1103" spans="18:20">
      <c r="R1103" s="46">
        <v>39875</v>
      </c>
      <c r="S1103" s="47">
        <v>0.75114583333333329</v>
      </c>
      <c r="T1103" t="s">
        <v>73</v>
      </c>
    </row>
    <row r="1104" spans="18:20">
      <c r="R1104" s="46">
        <v>39875</v>
      </c>
      <c r="S1104" s="47">
        <v>0.84357638888888886</v>
      </c>
      <c r="T1104" t="s">
        <v>67</v>
      </c>
    </row>
    <row r="1105" spans="18:20">
      <c r="R1105" s="46">
        <v>39875</v>
      </c>
      <c r="S1105" s="47">
        <v>0.88288194444444434</v>
      </c>
      <c r="T1105" t="s">
        <v>67</v>
      </c>
    </row>
    <row r="1106" spans="18:20">
      <c r="R1106" s="46">
        <v>39875</v>
      </c>
      <c r="S1106" s="47">
        <v>0.88291666666666668</v>
      </c>
      <c r="T1106" t="s">
        <v>65</v>
      </c>
    </row>
    <row r="1107" spans="18:20">
      <c r="R1107" s="46">
        <v>39875</v>
      </c>
      <c r="S1107" s="47">
        <v>0.8995023148148148</v>
      </c>
      <c r="T1107" t="s">
        <v>69</v>
      </c>
    </row>
    <row r="1108" spans="18:20">
      <c r="R1108" s="46">
        <v>39875</v>
      </c>
      <c r="S1108" s="47">
        <v>0.91704861111111102</v>
      </c>
      <c r="T1108" t="s">
        <v>73</v>
      </c>
    </row>
    <row r="1109" spans="18:20">
      <c r="R1109" s="46">
        <v>39875</v>
      </c>
      <c r="S1109" s="47">
        <v>0.91706018518518517</v>
      </c>
      <c r="T1109" t="s">
        <v>73</v>
      </c>
    </row>
    <row r="1110" spans="18:20">
      <c r="R1110" s="46">
        <v>39875</v>
      </c>
      <c r="S1110" s="47">
        <v>0.91927083333333337</v>
      </c>
      <c r="T1110" t="s">
        <v>73</v>
      </c>
    </row>
    <row r="1111" spans="18:20">
      <c r="R1111" s="46">
        <v>39875</v>
      </c>
      <c r="S1111" s="47">
        <v>0.91928240740740741</v>
      </c>
      <c r="T1111" t="s">
        <v>73</v>
      </c>
    </row>
    <row r="1112" spans="18:20">
      <c r="R1112" s="46">
        <v>39876</v>
      </c>
      <c r="S1112" s="47">
        <v>0.36431712962962964</v>
      </c>
      <c r="T1112" t="s">
        <v>71</v>
      </c>
    </row>
    <row r="1113" spans="18:20">
      <c r="R1113" s="46">
        <v>39876</v>
      </c>
      <c r="S1113" s="47">
        <v>0.36512731481481481</v>
      </c>
      <c r="T1113" t="s">
        <v>71</v>
      </c>
    </row>
    <row r="1114" spans="18:20">
      <c r="R1114" s="46">
        <v>39876</v>
      </c>
      <c r="S1114" s="47">
        <v>0.37687500000000002</v>
      </c>
      <c r="T1114" t="s">
        <v>71</v>
      </c>
    </row>
    <row r="1115" spans="18:20">
      <c r="R1115" s="46">
        <v>39876</v>
      </c>
      <c r="S1115" s="47">
        <v>0.46809027777777779</v>
      </c>
      <c r="T1115" t="s">
        <v>73</v>
      </c>
    </row>
    <row r="1116" spans="18:20">
      <c r="R1116" s="46">
        <v>39876</v>
      </c>
      <c r="S1116" s="47">
        <v>0.46810185185185182</v>
      </c>
      <c r="T1116" t="s">
        <v>73</v>
      </c>
    </row>
    <row r="1117" spans="18:20">
      <c r="R1117" s="46">
        <v>39876</v>
      </c>
      <c r="S1117" s="47">
        <v>0.46906249999999999</v>
      </c>
      <c r="T1117" t="s">
        <v>73</v>
      </c>
    </row>
    <row r="1118" spans="18:20">
      <c r="R1118" s="46">
        <v>39876</v>
      </c>
      <c r="S1118" s="47">
        <v>0.46907407407407403</v>
      </c>
      <c r="T1118" t="s">
        <v>73</v>
      </c>
    </row>
    <row r="1119" spans="18:20">
      <c r="R1119" s="46">
        <v>39876</v>
      </c>
      <c r="S1119" s="47">
        <v>0.60538194444444449</v>
      </c>
      <c r="T1119" t="s">
        <v>73</v>
      </c>
    </row>
    <row r="1120" spans="18:20">
      <c r="R1120" s="46">
        <v>39876</v>
      </c>
      <c r="S1120" s="47">
        <v>0.60540509259259256</v>
      </c>
      <c r="T1120" t="s">
        <v>73</v>
      </c>
    </row>
    <row r="1121" spans="18:20">
      <c r="R1121" s="46">
        <v>39876</v>
      </c>
      <c r="S1121" s="47">
        <v>0.60597222222222225</v>
      </c>
      <c r="T1121" t="s">
        <v>73</v>
      </c>
    </row>
    <row r="1122" spans="18:20">
      <c r="R1122" s="46">
        <v>39876</v>
      </c>
      <c r="S1122" s="47">
        <v>0.60598379629629628</v>
      </c>
      <c r="T1122" t="s">
        <v>73</v>
      </c>
    </row>
    <row r="1123" spans="18:20">
      <c r="R1123" s="46">
        <v>39876</v>
      </c>
      <c r="S1123" s="47">
        <v>0.71243055555555557</v>
      </c>
      <c r="T1123" t="s">
        <v>73</v>
      </c>
    </row>
    <row r="1124" spans="18:20">
      <c r="R1124" s="46">
        <v>39876</v>
      </c>
      <c r="S1124" s="47">
        <v>0.71244212962962961</v>
      </c>
      <c r="T1124" t="s">
        <v>73</v>
      </c>
    </row>
    <row r="1125" spans="18:20">
      <c r="R1125" s="46">
        <v>39876</v>
      </c>
      <c r="S1125" s="47">
        <v>0.82268518518518519</v>
      </c>
      <c r="T1125" t="s">
        <v>67</v>
      </c>
    </row>
    <row r="1126" spans="18:20">
      <c r="R1126" s="46">
        <v>39876</v>
      </c>
      <c r="S1126" s="47">
        <v>0.82275462962962964</v>
      </c>
      <c r="T1126" t="s">
        <v>65</v>
      </c>
    </row>
    <row r="1127" spans="18:20">
      <c r="R1127" s="46">
        <v>39876</v>
      </c>
      <c r="S1127" s="47">
        <v>0.82280092592592602</v>
      </c>
      <c r="T1127" t="s">
        <v>68</v>
      </c>
    </row>
    <row r="1128" spans="18:20">
      <c r="R1128" s="46">
        <v>39876</v>
      </c>
      <c r="S1128" s="47">
        <v>0.82288194444444451</v>
      </c>
      <c r="T1128" t="s">
        <v>69</v>
      </c>
    </row>
    <row r="1129" spans="18:20">
      <c r="R1129" s="46">
        <v>39876</v>
      </c>
      <c r="S1129" s="47">
        <v>0.85312500000000002</v>
      </c>
      <c r="T1129" t="s">
        <v>73</v>
      </c>
    </row>
    <row r="1130" spans="18:20">
      <c r="R1130" s="46">
        <v>39876</v>
      </c>
      <c r="S1130" s="47">
        <v>0.85313657407407406</v>
      </c>
      <c r="T1130" t="s">
        <v>73</v>
      </c>
    </row>
    <row r="1131" spans="18:20">
      <c r="R1131" s="46">
        <v>39876</v>
      </c>
      <c r="S1131" s="47">
        <v>0.85395833333333337</v>
      </c>
      <c r="T1131" t="s">
        <v>71</v>
      </c>
    </row>
    <row r="1132" spans="18:20">
      <c r="R1132" s="46">
        <v>39876</v>
      </c>
      <c r="S1132" s="47">
        <v>0.85545138888888894</v>
      </c>
      <c r="T1132" t="s">
        <v>71</v>
      </c>
    </row>
    <row r="1133" spans="18:20">
      <c r="R1133" s="46">
        <v>39876</v>
      </c>
      <c r="S1133" s="47">
        <v>0.86060185185185178</v>
      </c>
      <c r="T1133" t="s">
        <v>73</v>
      </c>
    </row>
    <row r="1134" spans="18:20">
      <c r="R1134" s="46">
        <v>39876</v>
      </c>
      <c r="S1134" s="47">
        <v>0.86061342592592593</v>
      </c>
      <c r="T1134" t="s">
        <v>73</v>
      </c>
    </row>
    <row r="1135" spans="18:20">
      <c r="R1135" s="46">
        <v>39876</v>
      </c>
      <c r="S1135" s="47">
        <v>0.86115740740740743</v>
      </c>
      <c r="T1135" t="s">
        <v>73</v>
      </c>
    </row>
    <row r="1136" spans="18:20">
      <c r="R1136" s="46">
        <v>39876</v>
      </c>
      <c r="S1136" s="47">
        <v>0.86116898148148147</v>
      </c>
      <c r="T1136" t="s">
        <v>73</v>
      </c>
    </row>
    <row r="1137" spans="18:20">
      <c r="R1137" s="46">
        <v>39876</v>
      </c>
      <c r="S1137" s="47">
        <v>0.86512731481481486</v>
      </c>
      <c r="T1137" t="s">
        <v>73</v>
      </c>
    </row>
    <row r="1138" spans="18:20">
      <c r="R1138" s="46">
        <v>39876</v>
      </c>
      <c r="S1138" s="47">
        <v>0.86513888888888879</v>
      </c>
      <c r="T1138" t="s">
        <v>73</v>
      </c>
    </row>
    <row r="1139" spans="18:20">
      <c r="R1139" s="46">
        <v>39876</v>
      </c>
      <c r="S1139" s="47">
        <v>0.86681712962962953</v>
      </c>
      <c r="T1139" t="s">
        <v>73</v>
      </c>
    </row>
    <row r="1140" spans="18:20">
      <c r="R1140" s="46">
        <v>39876</v>
      </c>
      <c r="S1140" s="47">
        <v>0.86684027777777783</v>
      </c>
      <c r="T1140" t="s">
        <v>73</v>
      </c>
    </row>
    <row r="1141" spans="18:20">
      <c r="R1141" s="46">
        <v>39876</v>
      </c>
      <c r="S1141" s="47">
        <v>0.86732638888888891</v>
      </c>
      <c r="T1141" t="s">
        <v>73</v>
      </c>
    </row>
    <row r="1142" spans="18:20">
      <c r="R1142" s="46">
        <v>39876</v>
      </c>
      <c r="S1142" s="47">
        <v>0.86733796296296306</v>
      </c>
      <c r="T1142" t="s">
        <v>73</v>
      </c>
    </row>
    <row r="1143" spans="18:20">
      <c r="R1143" s="46">
        <v>39876</v>
      </c>
      <c r="S1143" s="47">
        <v>0.86755787037037047</v>
      </c>
      <c r="T1143" t="s">
        <v>73</v>
      </c>
    </row>
    <row r="1144" spans="18:20">
      <c r="R1144" s="46">
        <v>39876</v>
      </c>
      <c r="S1144" s="47">
        <v>0.86756944444444439</v>
      </c>
      <c r="T1144" t="s">
        <v>73</v>
      </c>
    </row>
    <row r="1145" spans="18:20">
      <c r="R1145" s="46">
        <v>39876</v>
      </c>
      <c r="S1145" s="47">
        <v>0.86814814814814811</v>
      </c>
      <c r="T1145" t="s">
        <v>73</v>
      </c>
    </row>
    <row r="1146" spans="18:20">
      <c r="R1146" s="46">
        <v>39876</v>
      </c>
      <c r="S1146" s="47">
        <v>0.8681712962962963</v>
      </c>
      <c r="T1146" t="s">
        <v>73</v>
      </c>
    </row>
    <row r="1147" spans="18:20">
      <c r="R1147" s="46">
        <v>39876</v>
      </c>
      <c r="S1147" s="47">
        <v>0.86865740740740749</v>
      </c>
      <c r="T1147" t="s">
        <v>72</v>
      </c>
    </row>
    <row r="1148" spans="18:20">
      <c r="R1148" s="46">
        <v>39876</v>
      </c>
      <c r="S1148" s="47">
        <v>0.86891203703703701</v>
      </c>
      <c r="T1148" t="s">
        <v>73</v>
      </c>
    </row>
    <row r="1149" spans="18:20">
      <c r="R1149" s="46">
        <v>39876</v>
      </c>
      <c r="S1149" s="47">
        <v>0.86892361111111116</v>
      </c>
      <c r="T1149" t="s">
        <v>73</v>
      </c>
    </row>
    <row r="1150" spans="18:20">
      <c r="R1150" s="46">
        <v>39876</v>
      </c>
      <c r="S1150" s="47">
        <v>0.86956018518518519</v>
      </c>
      <c r="T1150" t="s">
        <v>73</v>
      </c>
    </row>
    <row r="1151" spans="18:20">
      <c r="R1151" s="46">
        <v>39876</v>
      </c>
      <c r="S1151" s="47">
        <v>0.86957175925925922</v>
      </c>
      <c r="T1151" t="s">
        <v>73</v>
      </c>
    </row>
    <row r="1152" spans="18:20">
      <c r="R1152" s="46">
        <v>39876</v>
      </c>
      <c r="S1152" s="47">
        <v>0.87012731481481476</v>
      </c>
      <c r="T1152" t="s">
        <v>73</v>
      </c>
    </row>
    <row r="1153" spans="18:20">
      <c r="R1153" s="46">
        <v>39876</v>
      </c>
      <c r="S1153" s="47">
        <v>0.87013888888888891</v>
      </c>
      <c r="T1153" t="s">
        <v>73</v>
      </c>
    </row>
    <row r="1154" spans="18:20">
      <c r="R1154" s="46">
        <v>39876</v>
      </c>
      <c r="S1154" s="47">
        <v>0.87061342592592583</v>
      </c>
      <c r="T1154" t="s">
        <v>72</v>
      </c>
    </row>
    <row r="1155" spans="18:20">
      <c r="R1155" s="46">
        <v>39876</v>
      </c>
      <c r="S1155" s="47">
        <v>0.87094907407407407</v>
      </c>
      <c r="T1155" t="s">
        <v>73</v>
      </c>
    </row>
    <row r="1156" spans="18:20">
      <c r="R1156" s="46">
        <v>39876</v>
      </c>
      <c r="S1156" s="47">
        <v>0.87097222222222215</v>
      </c>
      <c r="T1156" t="s">
        <v>73</v>
      </c>
    </row>
    <row r="1157" spans="18:20">
      <c r="R1157" s="46">
        <v>39876</v>
      </c>
      <c r="S1157" s="47">
        <v>0.87155092592592587</v>
      </c>
      <c r="T1157" t="s">
        <v>73</v>
      </c>
    </row>
    <row r="1158" spans="18:20">
      <c r="R1158" s="46">
        <v>39876</v>
      </c>
      <c r="S1158" s="47">
        <v>0.87156250000000002</v>
      </c>
      <c r="T1158" t="s">
        <v>73</v>
      </c>
    </row>
    <row r="1159" spans="18:20">
      <c r="R1159" s="46">
        <v>39876</v>
      </c>
      <c r="S1159" s="47">
        <v>0.87212962962962959</v>
      </c>
      <c r="T1159" t="s">
        <v>72</v>
      </c>
    </row>
    <row r="1160" spans="18:20">
      <c r="R1160" s="46">
        <v>39876</v>
      </c>
      <c r="S1160" s="47">
        <v>0.87236111111111114</v>
      </c>
      <c r="T1160" t="s">
        <v>73</v>
      </c>
    </row>
    <row r="1161" spans="18:20">
      <c r="R1161" s="46">
        <v>39876</v>
      </c>
      <c r="S1161" s="47">
        <v>0.87237268518518529</v>
      </c>
      <c r="T1161" t="s">
        <v>73</v>
      </c>
    </row>
    <row r="1162" spans="18:20">
      <c r="R1162" s="46">
        <v>39876</v>
      </c>
      <c r="S1162" s="47">
        <v>0.87304398148148143</v>
      </c>
      <c r="T1162" t="s">
        <v>73</v>
      </c>
    </row>
    <row r="1163" spans="18:20">
      <c r="R1163" s="46">
        <v>39876</v>
      </c>
      <c r="S1163" s="47">
        <v>0.87305555555555558</v>
      </c>
      <c r="T1163" t="s">
        <v>73</v>
      </c>
    </row>
    <row r="1164" spans="18:20">
      <c r="R1164" s="46">
        <v>39876</v>
      </c>
      <c r="S1164" s="47">
        <v>0.87356481481481474</v>
      </c>
      <c r="T1164" t="s">
        <v>72</v>
      </c>
    </row>
    <row r="1165" spans="18:20">
      <c r="R1165" s="46">
        <v>39876</v>
      </c>
      <c r="S1165" s="47">
        <v>0.87377314814814822</v>
      </c>
      <c r="T1165" t="s">
        <v>73</v>
      </c>
    </row>
    <row r="1166" spans="18:20">
      <c r="R1166" s="46">
        <v>39876</v>
      </c>
      <c r="S1166" s="47">
        <v>0.87379629629629629</v>
      </c>
      <c r="T1166" t="s">
        <v>73</v>
      </c>
    </row>
    <row r="1167" spans="18:20">
      <c r="R1167" s="46">
        <v>39876</v>
      </c>
      <c r="S1167" s="47">
        <v>0.87436342592592586</v>
      </c>
      <c r="T1167" t="s">
        <v>73</v>
      </c>
    </row>
    <row r="1168" spans="18:20">
      <c r="R1168" s="46">
        <v>39876</v>
      </c>
      <c r="S1168" s="47">
        <v>0.87437500000000001</v>
      </c>
      <c r="T1168" t="s">
        <v>73</v>
      </c>
    </row>
    <row r="1169" spans="18:20">
      <c r="R1169" s="46">
        <v>39876</v>
      </c>
      <c r="S1169" s="47">
        <v>0.87513888888888891</v>
      </c>
      <c r="T1169" t="s">
        <v>72</v>
      </c>
    </row>
    <row r="1170" spans="18:20">
      <c r="R1170" s="46">
        <v>39876</v>
      </c>
      <c r="S1170" s="47">
        <v>0.87537037037037047</v>
      </c>
      <c r="T1170" t="s">
        <v>73</v>
      </c>
    </row>
    <row r="1171" spans="18:20">
      <c r="R1171" s="46">
        <v>39876</v>
      </c>
      <c r="S1171" s="47">
        <v>0.87538194444444439</v>
      </c>
      <c r="T1171" t="s">
        <v>73</v>
      </c>
    </row>
    <row r="1172" spans="18:20">
      <c r="R1172" s="46">
        <v>39876</v>
      </c>
      <c r="S1172" s="47">
        <v>0.87621527777777775</v>
      </c>
      <c r="T1172" t="s">
        <v>72</v>
      </c>
    </row>
    <row r="1173" spans="18:20">
      <c r="R1173" s="46">
        <v>39876</v>
      </c>
      <c r="S1173" s="47">
        <v>0.87678240740740743</v>
      </c>
      <c r="T1173" t="s">
        <v>73</v>
      </c>
    </row>
    <row r="1174" spans="18:20">
      <c r="R1174" s="46">
        <v>39876</v>
      </c>
      <c r="S1174" s="47">
        <v>0.87679398148148147</v>
      </c>
      <c r="T1174" t="s">
        <v>73</v>
      </c>
    </row>
    <row r="1175" spans="18:20">
      <c r="R1175" s="46">
        <v>39876</v>
      </c>
      <c r="S1175" s="47">
        <v>0.87744212962962964</v>
      </c>
      <c r="T1175" t="s">
        <v>73</v>
      </c>
    </row>
    <row r="1176" spans="18:20">
      <c r="R1176" s="46">
        <v>39876</v>
      </c>
      <c r="S1176" s="47">
        <v>0.87745370370370368</v>
      </c>
      <c r="T1176" t="s">
        <v>73</v>
      </c>
    </row>
    <row r="1177" spans="18:20">
      <c r="R1177" s="46">
        <v>39876</v>
      </c>
      <c r="S1177" s="47">
        <v>0.87793981481481476</v>
      </c>
      <c r="T1177" t="s">
        <v>73</v>
      </c>
    </row>
    <row r="1178" spans="18:20">
      <c r="R1178" s="46">
        <v>39876</v>
      </c>
      <c r="S1178" s="47">
        <v>0.87795138888888891</v>
      </c>
      <c r="T1178" t="s">
        <v>73</v>
      </c>
    </row>
    <row r="1179" spans="18:20">
      <c r="R1179" s="46">
        <v>39876</v>
      </c>
      <c r="S1179" s="47">
        <v>0.87908564814814805</v>
      </c>
      <c r="T1179" t="s">
        <v>67</v>
      </c>
    </row>
    <row r="1180" spans="18:20">
      <c r="R1180" s="46">
        <v>39876</v>
      </c>
      <c r="S1180" s="47">
        <v>0.88375000000000004</v>
      </c>
      <c r="T1180" t="s">
        <v>65</v>
      </c>
    </row>
    <row r="1181" spans="18:20">
      <c r="R1181" s="46">
        <v>39876</v>
      </c>
      <c r="S1181" s="47">
        <v>0.88578703703703709</v>
      </c>
      <c r="T1181" t="s">
        <v>73</v>
      </c>
    </row>
    <row r="1182" spans="18:20">
      <c r="R1182" s="46">
        <v>39876</v>
      </c>
      <c r="S1182" s="47">
        <v>0.88578703703703709</v>
      </c>
      <c r="T1182" t="s">
        <v>73</v>
      </c>
    </row>
    <row r="1183" spans="18:20">
      <c r="R1183" s="46">
        <v>39876</v>
      </c>
      <c r="S1183" s="47">
        <v>0.8863657407407407</v>
      </c>
      <c r="T1183" t="s">
        <v>73</v>
      </c>
    </row>
    <row r="1184" spans="18:20">
      <c r="R1184" s="46">
        <v>39876</v>
      </c>
      <c r="S1184" s="47">
        <v>0.8863657407407407</v>
      </c>
      <c r="T1184" t="s">
        <v>73</v>
      </c>
    </row>
    <row r="1185" spans="18:20">
      <c r="R1185" s="46">
        <v>39876</v>
      </c>
      <c r="S1185" s="47">
        <v>0.8868287037037037</v>
      </c>
      <c r="T1185" t="s">
        <v>73</v>
      </c>
    </row>
    <row r="1186" spans="18:20">
      <c r="R1186" s="46">
        <v>39876</v>
      </c>
      <c r="S1186" s="47">
        <v>0.8868287037037037</v>
      </c>
      <c r="T1186" t="s">
        <v>73</v>
      </c>
    </row>
    <row r="1187" spans="18:20">
      <c r="R1187" s="46">
        <v>39876</v>
      </c>
      <c r="S1187" s="47">
        <v>0.88756944444444441</v>
      </c>
      <c r="T1187" t="s">
        <v>73</v>
      </c>
    </row>
    <row r="1188" spans="18:20">
      <c r="R1188" s="46">
        <v>39876</v>
      </c>
      <c r="S1188" s="47">
        <v>0.88756944444444441</v>
      </c>
      <c r="T1188" t="s">
        <v>73</v>
      </c>
    </row>
    <row r="1189" spans="18:20">
      <c r="R1189" s="46">
        <v>39876</v>
      </c>
      <c r="S1189" s="47">
        <v>0.90696759259259263</v>
      </c>
      <c r="T1189" t="s">
        <v>67</v>
      </c>
    </row>
    <row r="1190" spans="18:20">
      <c r="R1190" s="46">
        <v>39877</v>
      </c>
      <c r="S1190" s="47">
        <v>0.29807870370370371</v>
      </c>
      <c r="T1190" t="s">
        <v>67</v>
      </c>
    </row>
    <row r="1191" spans="18:20">
      <c r="R1191" s="46">
        <v>39877</v>
      </c>
      <c r="S1191" s="47">
        <v>0.75280092592592596</v>
      </c>
      <c r="T1191" t="s">
        <v>67</v>
      </c>
    </row>
    <row r="1192" spans="18:20">
      <c r="R1192" s="46">
        <v>39877</v>
      </c>
      <c r="S1192" s="47">
        <v>0.76969907407407412</v>
      </c>
      <c r="T1192" t="s">
        <v>71</v>
      </c>
    </row>
    <row r="1193" spans="18:20">
      <c r="R1193" s="46">
        <v>39877</v>
      </c>
      <c r="S1193" s="47">
        <v>0.77017361111111116</v>
      </c>
      <c r="T1193" t="s">
        <v>73</v>
      </c>
    </row>
    <row r="1194" spans="18:20">
      <c r="R1194" s="46">
        <v>39877</v>
      </c>
      <c r="S1194" s="47">
        <v>0.77018518518518519</v>
      </c>
      <c r="T1194" t="s">
        <v>73</v>
      </c>
    </row>
    <row r="1195" spans="18:20">
      <c r="R1195" s="46">
        <v>39877</v>
      </c>
      <c r="S1195" s="47">
        <v>0.77109953703703704</v>
      </c>
      <c r="T1195" t="s">
        <v>73</v>
      </c>
    </row>
    <row r="1196" spans="18:20">
      <c r="R1196" s="46">
        <v>39877</v>
      </c>
      <c r="S1196" s="47">
        <v>0.77109953703703704</v>
      </c>
      <c r="T1196" t="s">
        <v>73</v>
      </c>
    </row>
    <row r="1197" spans="18:20">
      <c r="R1197" s="46">
        <v>39877</v>
      </c>
      <c r="S1197" s="47">
        <v>0.79260416666666667</v>
      </c>
      <c r="T1197" t="s">
        <v>67</v>
      </c>
    </row>
    <row r="1198" spans="18:20">
      <c r="R1198" s="46">
        <v>39877</v>
      </c>
      <c r="S1198" s="47">
        <v>0.79599537037037038</v>
      </c>
      <c r="T1198" t="s">
        <v>71</v>
      </c>
    </row>
    <row r="1199" spans="18:20">
      <c r="R1199" s="46">
        <v>39877</v>
      </c>
      <c r="S1199" s="47">
        <v>0.79809027777777775</v>
      </c>
      <c r="T1199" t="s">
        <v>71</v>
      </c>
    </row>
    <row r="1200" spans="18:20">
      <c r="R1200" s="46">
        <v>39877</v>
      </c>
      <c r="S1200" s="47">
        <v>0.79995370370370367</v>
      </c>
      <c r="T1200" t="s">
        <v>73</v>
      </c>
    </row>
    <row r="1201" spans="18:20">
      <c r="R1201" s="46">
        <v>39877</v>
      </c>
      <c r="S1201" s="47">
        <v>0.79996527777777782</v>
      </c>
      <c r="T1201" t="s">
        <v>73</v>
      </c>
    </row>
    <row r="1202" spans="18:20">
      <c r="R1202" s="46">
        <v>39877</v>
      </c>
      <c r="S1202" s="47">
        <v>0.80030092592592583</v>
      </c>
      <c r="T1202" t="s">
        <v>73</v>
      </c>
    </row>
    <row r="1203" spans="18:20">
      <c r="R1203" s="46">
        <v>39877</v>
      </c>
      <c r="S1203" s="47">
        <v>0.80031249999999998</v>
      </c>
      <c r="T1203" t="s">
        <v>73</v>
      </c>
    </row>
    <row r="1204" spans="18:20">
      <c r="R1204" s="46">
        <v>39877</v>
      </c>
      <c r="S1204" s="47">
        <v>0.80106481481481484</v>
      </c>
      <c r="T1204" t="s">
        <v>73</v>
      </c>
    </row>
    <row r="1205" spans="18:20">
      <c r="R1205" s="46">
        <v>39877</v>
      </c>
      <c r="S1205" s="47">
        <v>0.80107638888888888</v>
      </c>
      <c r="T1205" t="s">
        <v>73</v>
      </c>
    </row>
    <row r="1206" spans="18:20">
      <c r="R1206" s="46">
        <v>39877</v>
      </c>
      <c r="S1206" s="47">
        <v>0.80163194444444441</v>
      </c>
      <c r="T1206" t="s">
        <v>73</v>
      </c>
    </row>
    <row r="1207" spans="18:20">
      <c r="R1207" s="46">
        <v>39877</v>
      </c>
      <c r="S1207" s="47">
        <v>0.80164351851851856</v>
      </c>
      <c r="T1207" t="s">
        <v>73</v>
      </c>
    </row>
    <row r="1208" spans="18:20">
      <c r="R1208" s="46">
        <v>39877</v>
      </c>
      <c r="S1208" s="47">
        <v>0.80216435185185186</v>
      </c>
      <c r="T1208" t="s">
        <v>73</v>
      </c>
    </row>
    <row r="1209" spans="18:20">
      <c r="R1209" s="46">
        <v>39877</v>
      </c>
      <c r="S1209" s="47">
        <v>0.8021759259259259</v>
      </c>
      <c r="T1209" t="s">
        <v>73</v>
      </c>
    </row>
    <row r="1210" spans="18:20">
      <c r="R1210" s="46">
        <v>39877</v>
      </c>
      <c r="S1210" s="47">
        <v>0.8027777777777777</v>
      </c>
      <c r="T1210" t="s">
        <v>73</v>
      </c>
    </row>
    <row r="1211" spans="18:20">
      <c r="R1211" s="46">
        <v>39877</v>
      </c>
      <c r="S1211" s="47">
        <v>0.80278935185185185</v>
      </c>
      <c r="T1211" t="s">
        <v>73</v>
      </c>
    </row>
    <row r="1212" spans="18:20">
      <c r="R1212" s="46">
        <v>39877</v>
      </c>
      <c r="S1212" s="47">
        <v>0.80331018518518515</v>
      </c>
      <c r="T1212" t="s">
        <v>73</v>
      </c>
    </row>
    <row r="1213" spans="18:20">
      <c r="R1213" s="46">
        <v>39877</v>
      </c>
      <c r="S1213" s="47">
        <v>0.8033217592592593</v>
      </c>
      <c r="T1213" t="s">
        <v>73</v>
      </c>
    </row>
    <row r="1214" spans="18:20">
      <c r="R1214" s="46">
        <v>39877</v>
      </c>
      <c r="S1214" s="47">
        <v>0.80385416666666665</v>
      </c>
      <c r="T1214" t="s">
        <v>73</v>
      </c>
    </row>
    <row r="1215" spans="18:20">
      <c r="R1215" s="46">
        <v>39877</v>
      </c>
      <c r="S1215" s="47">
        <v>0.8038657407407408</v>
      </c>
      <c r="T1215" t="s">
        <v>73</v>
      </c>
    </row>
    <row r="1216" spans="18:20">
      <c r="R1216" s="46">
        <v>39877</v>
      </c>
      <c r="S1216" s="47">
        <v>0.80429398148148146</v>
      </c>
      <c r="T1216" t="s">
        <v>72</v>
      </c>
    </row>
    <row r="1217" spans="18:20">
      <c r="R1217" s="46">
        <v>39877</v>
      </c>
      <c r="S1217" s="47">
        <v>0.85625000000000007</v>
      </c>
      <c r="T1217" t="s">
        <v>66</v>
      </c>
    </row>
    <row r="1218" spans="18:20">
      <c r="R1218" s="46">
        <v>39877</v>
      </c>
      <c r="S1218" s="47">
        <v>0.85636574074074068</v>
      </c>
      <c r="T1218" t="s">
        <v>67</v>
      </c>
    </row>
    <row r="1219" spans="18:20">
      <c r="R1219" s="46">
        <v>39877</v>
      </c>
      <c r="S1219" s="47">
        <v>0.8849999999999999</v>
      </c>
      <c r="T1219" t="s">
        <v>66</v>
      </c>
    </row>
    <row r="1220" spans="18:20">
      <c r="R1220" s="46">
        <v>39877</v>
      </c>
      <c r="S1220" s="47">
        <v>0.88516203703703711</v>
      </c>
      <c r="T1220" t="s">
        <v>65</v>
      </c>
    </row>
    <row r="1221" spans="18:20">
      <c r="R1221" s="46">
        <v>39877</v>
      </c>
      <c r="S1221" s="47">
        <v>0.8852199074074073</v>
      </c>
      <c r="T1221" t="s">
        <v>65</v>
      </c>
    </row>
    <row r="1222" spans="18:20">
      <c r="R1222" s="46">
        <v>39877</v>
      </c>
      <c r="S1222" s="47">
        <v>0.90782407407407406</v>
      </c>
      <c r="T1222" t="s">
        <v>66</v>
      </c>
    </row>
    <row r="1223" spans="18:20">
      <c r="R1223" s="46">
        <v>39877</v>
      </c>
      <c r="S1223" s="47">
        <v>0.90793981481481489</v>
      </c>
      <c r="T1223" t="s">
        <v>67</v>
      </c>
    </row>
    <row r="1224" spans="18:20">
      <c r="R1224" s="46">
        <v>39877</v>
      </c>
      <c r="S1224" s="47">
        <v>0.90798611111111116</v>
      </c>
      <c r="T1224" t="s">
        <v>65</v>
      </c>
    </row>
    <row r="1225" spans="18:20">
      <c r="R1225" s="46">
        <v>39877</v>
      </c>
      <c r="S1225" s="47">
        <v>0.90841435185185182</v>
      </c>
      <c r="T1225" t="s">
        <v>73</v>
      </c>
    </row>
    <row r="1226" spans="18:20">
      <c r="R1226" s="46">
        <v>39877</v>
      </c>
      <c r="S1226" s="47">
        <v>0.90842592592592597</v>
      </c>
      <c r="T1226" t="s">
        <v>73</v>
      </c>
    </row>
    <row r="1227" spans="18:20">
      <c r="R1227" s="46">
        <v>39877</v>
      </c>
      <c r="S1227" s="47">
        <v>0.90957175925925926</v>
      </c>
      <c r="T1227" t="s">
        <v>69</v>
      </c>
    </row>
    <row r="1228" spans="18:20">
      <c r="R1228" s="46">
        <v>39878</v>
      </c>
      <c r="S1228" s="47">
        <v>0.50679398148148147</v>
      </c>
      <c r="T1228" t="s">
        <v>65</v>
      </c>
    </row>
    <row r="1229" spans="18:20">
      <c r="R1229" s="46">
        <v>39878</v>
      </c>
      <c r="S1229" s="47">
        <v>0.51624999999999999</v>
      </c>
      <c r="T1229" t="s">
        <v>73</v>
      </c>
    </row>
    <row r="1230" spans="18:20">
      <c r="R1230" s="46">
        <v>39878</v>
      </c>
      <c r="S1230" s="47">
        <v>0.51626157407407403</v>
      </c>
      <c r="T1230" t="s">
        <v>73</v>
      </c>
    </row>
    <row r="1231" spans="18:20">
      <c r="R1231" s="46">
        <v>39878</v>
      </c>
      <c r="S1231" s="47">
        <v>0.5175925925925926</v>
      </c>
      <c r="T1231" t="s">
        <v>73</v>
      </c>
    </row>
    <row r="1232" spans="18:20">
      <c r="R1232" s="46">
        <v>39878</v>
      </c>
      <c r="S1232" s="47">
        <v>0.51760416666666664</v>
      </c>
      <c r="T1232" t="s">
        <v>73</v>
      </c>
    </row>
    <row r="1233" spans="18:20">
      <c r="R1233" s="46">
        <v>39878</v>
      </c>
      <c r="S1233" s="47">
        <v>0.6383564814814815</v>
      </c>
      <c r="T1233" t="s">
        <v>73</v>
      </c>
    </row>
    <row r="1234" spans="18:20">
      <c r="R1234" s="46">
        <v>39878</v>
      </c>
      <c r="S1234" s="47">
        <v>0.63836805555555554</v>
      </c>
      <c r="T1234" t="s">
        <v>73</v>
      </c>
    </row>
    <row r="1235" spans="18:20">
      <c r="R1235" s="46">
        <v>39878</v>
      </c>
      <c r="S1235" s="47">
        <v>0.63946759259259256</v>
      </c>
      <c r="T1235" t="s">
        <v>73</v>
      </c>
    </row>
    <row r="1236" spans="18:20">
      <c r="R1236" s="46">
        <v>39878</v>
      </c>
      <c r="S1236" s="47">
        <v>0.63947916666666671</v>
      </c>
      <c r="T1236" t="s">
        <v>73</v>
      </c>
    </row>
    <row r="1237" spans="18:20">
      <c r="R1237" s="46">
        <v>39878</v>
      </c>
      <c r="S1237" s="47">
        <v>0.72953703703703709</v>
      </c>
      <c r="T1237" t="s">
        <v>65</v>
      </c>
    </row>
    <row r="1238" spans="18:20">
      <c r="R1238" s="46">
        <v>39878</v>
      </c>
      <c r="S1238" s="47">
        <v>0.76377314814814812</v>
      </c>
      <c r="T1238" t="s">
        <v>65</v>
      </c>
    </row>
    <row r="1239" spans="18:20">
      <c r="R1239" s="46">
        <v>39878</v>
      </c>
      <c r="S1239" s="47">
        <v>0.78160879629629632</v>
      </c>
      <c r="T1239" t="s">
        <v>67</v>
      </c>
    </row>
    <row r="1240" spans="18:20">
      <c r="R1240" s="46">
        <v>39878</v>
      </c>
      <c r="S1240" s="47">
        <v>0.78175925925925915</v>
      </c>
      <c r="T1240" t="s">
        <v>65</v>
      </c>
    </row>
    <row r="1241" spans="18:20">
      <c r="R1241" s="46">
        <v>39878</v>
      </c>
      <c r="S1241" s="47">
        <v>0.78694444444444445</v>
      </c>
      <c r="T1241" t="s">
        <v>73</v>
      </c>
    </row>
    <row r="1242" spans="18:20">
      <c r="R1242" s="46">
        <v>39878</v>
      </c>
      <c r="S1242" s="47">
        <v>0.78694444444444445</v>
      </c>
      <c r="T1242" t="s">
        <v>73</v>
      </c>
    </row>
    <row r="1243" spans="18:20">
      <c r="R1243" s="46">
        <v>39878</v>
      </c>
      <c r="S1243" s="47">
        <v>0.79150462962962964</v>
      </c>
      <c r="T1243" t="s">
        <v>73</v>
      </c>
    </row>
    <row r="1244" spans="18:20">
      <c r="R1244" s="46">
        <v>39878</v>
      </c>
      <c r="S1244" s="47">
        <v>0.79151620370370368</v>
      </c>
      <c r="T1244" t="s">
        <v>73</v>
      </c>
    </row>
    <row r="1245" spans="18:20">
      <c r="R1245" s="46">
        <v>39878</v>
      </c>
      <c r="S1245" s="47">
        <v>0.80065972222222215</v>
      </c>
      <c r="T1245" t="s">
        <v>73</v>
      </c>
    </row>
    <row r="1246" spans="18:20">
      <c r="R1246" s="46">
        <v>39878</v>
      </c>
      <c r="S1246" s="47">
        <v>0.80065972222222215</v>
      </c>
      <c r="T1246" t="s">
        <v>73</v>
      </c>
    </row>
    <row r="1247" spans="18:20">
      <c r="R1247" s="46">
        <v>39878</v>
      </c>
      <c r="S1247" s="47">
        <v>0.80813657407407413</v>
      </c>
      <c r="T1247" t="s">
        <v>73</v>
      </c>
    </row>
    <row r="1248" spans="18:20">
      <c r="R1248" s="46">
        <v>39878</v>
      </c>
      <c r="S1248" s="47">
        <v>0.80814814814814817</v>
      </c>
      <c r="T1248" t="s">
        <v>73</v>
      </c>
    </row>
    <row r="1249" spans="18:20">
      <c r="R1249" s="46">
        <v>39878</v>
      </c>
      <c r="S1249" s="47">
        <v>0.81482638888888881</v>
      </c>
      <c r="T1249" t="s">
        <v>73</v>
      </c>
    </row>
    <row r="1250" spans="18:20">
      <c r="R1250" s="46">
        <v>39878</v>
      </c>
      <c r="S1250" s="47">
        <v>0.81483796296296296</v>
      </c>
      <c r="T1250" t="s">
        <v>73</v>
      </c>
    </row>
    <row r="1251" spans="18:20">
      <c r="R1251" s="46">
        <v>39878</v>
      </c>
      <c r="S1251" s="47">
        <v>0.81560185185185186</v>
      </c>
      <c r="T1251" t="s">
        <v>73</v>
      </c>
    </row>
    <row r="1252" spans="18:20">
      <c r="R1252" s="46">
        <v>39878</v>
      </c>
      <c r="S1252" s="47">
        <v>0.81561342592592589</v>
      </c>
      <c r="T1252" t="s">
        <v>73</v>
      </c>
    </row>
    <row r="1253" spans="18:20">
      <c r="R1253" s="46">
        <v>39878</v>
      </c>
      <c r="S1253" s="47">
        <v>0.81961805555555556</v>
      </c>
      <c r="T1253" t="s">
        <v>65</v>
      </c>
    </row>
    <row r="1254" spans="18:20">
      <c r="R1254" s="46">
        <v>39878</v>
      </c>
      <c r="S1254" s="47">
        <v>0.86401620370370369</v>
      </c>
      <c r="T1254" t="s">
        <v>73</v>
      </c>
    </row>
    <row r="1255" spans="18:20">
      <c r="R1255" s="46">
        <v>39878</v>
      </c>
      <c r="S1255" s="47">
        <v>0.86403935185185177</v>
      </c>
      <c r="T1255" t="s">
        <v>73</v>
      </c>
    </row>
    <row r="1256" spans="18:20">
      <c r="R1256" s="46">
        <v>39878</v>
      </c>
      <c r="S1256" s="47">
        <v>0.88930555555555557</v>
      </c>
      <c r="T1256" t="s">
        <v>65</v>
      </c>
    </row>
    <row r="1257" spans="18:20">
      <c r="R1257" s="46">
        <v>39878</v>
      </c>
      <c r="S1257" s="47">
        <v>0.88975694444444453</v>
      </c>
      <c r="T1257" t="s">
        <v>73</v>
      </c>
    </row>
    <row r="1258" spans="18:20">
      <c r="R1258" s="46">
        <v>39878</v>
      </c>
      <c r="S1258" s="47">
        <v>0.88976851851851846</v>
      </c>
      <c r="T1258" t="s">
        <v>73</v>
      </c>
    </row>
    <row r="1259" spans="18:20">
      <c r="R1259" s="46">
        <v>39878</v>
      </c>
      <c r="S1259" s="47">
        <v>0.90271990740740737</v>
      </c>
      <c r="T1259" t="s">
        <v>67</v>
      </c>
    </row>
    <row r="1260" spans="18:20">
      <c r="R1260" s="46">
        <v>39878</v>
      </c>
      <c r="S1260" s="47">
        <v>0.90504629629629629</v>
      </c>
      <c r="T1260" t="s">
        <v>69</v>
      </c>
    </row>
    <row r="1261" spans="18:20">
      <c r="R1261" s="46">
        <v>39878</v>
      </c>
      <c r="S1261" s="47">
        <v>0.90881944444444451</v>
      </c>
      <c r="T1261" t="s">
        <v>67</v>
      </c>
    </row>
    <row r="1262" spans="18:20">
      <c r="R1262" s="46">
        <v>39879</v>
      </c>
      <c r="S1262" s="47">
        <v>0.2457175925925926</v>
      </c>
      <c r="T1262" t="s">
        <v>66</v>
      </c>
    </row>
    <row r="1263" spans="18:20">
      <c r="R1263" s="46">
        <v>39879</v>
      </c>
      <c r="S1263" s="47">
        <v>0.24579861111111112</v>
      </c>
      <c r="T1263" t="s">
        <v>65</v>
      </c>
    </row>
    <row r="1264" spans="18:20">
      <c r="R1264" s="46">
        <v>39879</v>
      </c>
      <c r="S1264" s="47">
        <v>0.24587962962962964</v>
      </c>
      <c r="T1264" t="s">
        <v>67</v>
      </c>
    </row>
    <row r="1265" spans="18:20">
      <c r="R1265" s="46">
        <v>39879</v>
      </c>
      <c r="S1265" s="47">
        <v>0.35699074074074072</v>
      </c>
      <c r="T1265" t="s">
        <v>73</v>
      </c>
    </row>
    <row r="1266" spans="18:20">
      <c r="R1266" s="46">
        <v>39879</v>
      </c>
      <c r="S1266" s="47">
        <v>0.35701388888888891</v>
      </c>
      <c r="T1266" t="s">
        <v>73</v>
      </c>
    </row>
    <row r="1267" spans="18:20">
      <c r="R1267" s="46">
        <v>39879</v>
      </c>
      <c r="S1267" s="47">
        <v>0.44395833333333329</v>
      </c>
      <c r="T1267" t="s">
        <v>73</v>
      </c>
    </row>
    <row r="1268" spans="18:20">
      <c r="R1268" s="46">
        <v>39879</v>
      </c>
      <c r="S1268" s="47">
        <v>0.44396990740740744</v>
      </c>
      <c r="T1268" t="s">
        <v>73</v>
      </c>
    </row>
    <row r="1269" spans="18:20">
      <c r="R1269" s="46">
        <v>39879</v>
      </c>
      <c r="S1269" s="47">
        <v>0.45627314814814812</v>
      </c>
      <c r="T1269" t="s">
        <v>73</v>
      </c>
    </row>
    <row r="1270" spans="18:20">
      <c r="R1270" s="46">
        <v>39879</v>
      </c>
      <c r="S1270" s="47">
        <v>0.45628472222222222</v>
      </c>
      <c r="T1270" t="s">
        <v>73</v>
      </c>
    </row>
    <row r="1271" spans="18:20">
      <c r="R1271" s="46">
        <v>39879</v>
      </c>
      <c r="S1271" s="47">
        <v>0.65826388888888887</v>
      </c>
      <c r="T1271" t="s">
        <v>73</v>
      </c>
    </row>
    <row r="1272" spans="18:20">
      <c r="R1272" s="46">
        <v>39879</v>
      </c>
      <c r="S1272" s="47">
        <v>0.65827546296296291</v>
      </c>
      <c r="T1272" t="s">
        <v>73</v>
      </c>
    </row>
    <row r="1273" spans="18:20">
      <c r="R1273" s="46">
        <v>39879</v>
      </c>
      <c r="S1273" s="47">
        <v>0.65896990740740746</v>
      </c>
      <c r="T1273" t="s">
        <v>73</v>
      </c>
    </row>
    <row r="1274" spans="18:20">
      <c r="R1274" s="46">
        <v>39879</v>
      </c>
      <c r="S1274" s="47">
        <v>0.6589814814814815</v>
      </c>
      <c r="T1274" t="s">
        <v>73</v>
      </c>
    </row>
    <row r="1275" spans="18:20">
      <c r="R1275" s="46">
        <v>39879</v>
      </c>
      <c r="S1275" s="47">
        <v>0.66501157407407407</v>
      </c>
      <c r="T1275" t="s">
        <v>73</v>
      </c>
    </row>
    <row r="1276" spans="18:20">
      <c r="R1276" s="46">
        <v>39879</v>
      </c>
      <c r="S1276" s="47">
        <v>0.66503472222222226</v>
      </c>
      <c r="T1276" t="s">
        <v>73</v>
      </c>
    </row>
    <row r="1277" spans="18:20">
      <c r="R1277" s="46">
        <v>39879</v>
      </c>
      <c r="S1277" s="47">
        <v>0.66715277777777782</v>
      </c>
      <c r="T1277" t="s">
        <v>73</v>
      </c>
    </row>
    <row r="1278" spans="18:20">
      <c r="R1278" s="46">
        <v>39879</v>
      </c>
      <c r="S1278" s="47">
        <v>0.66716435185185186</v>
      </c>
      <c r="T1278" t="s">
        <v>73</v>
      </c>
    </row>
    <row r="1279" spans="18:20">
      <c r="R1279" s="46">
        <v>39879</v>
      </c>
      <c r="S1279" s="47">
        <v>0.85501157407407413</v>
      </c>
      <c r="T1279" t="s">
        <v>73</v>
      </c>
    </row>
    <row r="1280" spans="18:20">
      <c r="R1280" s="46">
        <v>39879</v>
      </c>
      <c r="S1280" s="47">
        <v>0.85502314814814817</v>
      </c>
      <c r="T1280" t="s">
        <v>73</v>
      </c>
    </row>
    <row r="1281" spans="18:20">
      <c r="R1281" s="46">
        <v>39879</v>
      </c>
      <c r="S1281" s="47">
        <v>0.97813657407407406</v>
      </c>
      <c r="T1281" t="s">
        <v>67</v>
      </c>
    </row>
    <row r="1282" spans="18:20">
      <c r="R1282" s="46">
        <v>39879</v>
      </c>
      <c r="S1282" s="47">
        <v>0.97827546296296297</v>
      </c>
      <c r="T1282" t="s">
        <v>69</v>
      </c>
    </row>
    <row r="1283" spans="18:20">
      <c r="R1283" s="46">
        <v>39880</v>
      </c>
      <c r="S1283" s="47">
        <v>0.49359953703703702</v>
      </c>
      <c r="T1283" t="s">
        <v>65</v>
      </c>
    </row>
    <row r="1284" spans="18:20">
      <c r="R1284" s="46">
        <v>39880</v>
      </c>
      <c r="S1284" s="47">
        <v>0.82570601851851855</v>
      </c>
      <c r="T1284" t="s">
        <v>73</v>
      </c>
    </row>
    <row r="1285" spans="18:20">
      <c r="R1285" s="46">
        <v>39880</v>
      </c>
      <c r="S1285" s="47">
        <v>0.8257175925925927</v>
      </c>
      <c r="T1285" t="s">
        <v>73</v>
      </c>
    </row>
    <row r="1286" spans="18:20">
      <c r="R1286" s="46">
        <v>39880</v>
      </c>
      <c r="S1286" s="47">
        <v>0.82707175925925924</v>
      </c>
      <c r="T1286" t="s">
        <v>73</v>
      </c>
    </row>
    <row r="1287" spans="18:20">
      <c r="R1287" s="46">
        <v>39880</v>
      </c>
      <c r="S1287" s="47">
        <v>0.82708333333333339</v>
      </c>
      <c r="T1287" t="s">
        <v>73</v>
      </c>
    </row>
    <row r="1288" spans="18:20">
      <c r="R1288" s="46">
        <v>39880</v>
      </c>
      <c r="S1288" s="47">
        <v>0.82825231481481476</v>
      </c>
      <c r="T1288" t="s">
        <v>73</v>
      </c>
    </row>
    <row r="1289" spans="18:20">
      <c r="R1289" s="46">
        <v>39880</v>
      </c>
      <c r="S1289" s="47">
        <v>0.82826388888888891</v>
      </c>
      <c r="T1289" t="s">
        <v>73</v>
      </c>
    </row>
    <row r="1290" spans="18:20">
      <c r="R1290" s="46">
        <v>39880</v>
      </c>
      <c r="S1290" s="47">
        <v>0.94050925925925932</v>
      </c>
      <c r="T1290" t="s">
        <v>65</v>
      </c>
    </row>
    <row r="1291" spans="18:20">
      <c r="R1291" s="46">
        <v>39880</v>
      </c>
      <c r="S1291" s="47">
        <v>0.94061342592592589</v>
      </c>
      <c r="T1291" t="s">
        <v>67</v>
      </c>
    </row>
    <row r="1292" spans="18:20">
      <c r="R1292" s="46">
        <v>39880</v>
      </c>
      <c r="S1292" s="47">
        <v>0.94339120370370377</v>
      </c>
      <c r="T1292" t="s">
        <v>69</v>
      </c>
    </row>
    <row r="1293" spans="18:20">
      <c r="R1293" s="46">
        <v>39881</v>
      </c>
      <c r="S1293" s="47">
        <v>0.5349652777777778</v>
      </c>
      <c r="T1293" t="s">
        <v>73</v>
      </c>
    </row>
    <row r="1294" spans="18:20">
      <c r="R1294" s="46">
        <v>39881</v>
      </c>
      <c r="S1294" s="47">
        <v>0.53497685185185184</v>
      </c>
      <c r="T1294" t="s">
        <v>73</v>
      </c>
    </row>
    <row r="1295" spans="18:20">
      <c r="R1295" s="46">
        <v>39881</v>
      </c>
      <c r="S1295" s="47">
        <v>0.53513888888888894</v>
      </c>
      <c r="T1295" t="s">
        <v>73</v>
      </c>
    </row>
    <row r="1296" spans="18:20">
      <c r="R1296" s="46">
        <v>39881</v>
      </c>
      <c r="S1296" s="47">
        <v>0.53515046296296298</v>
      </c>
      <c r="T1296" t="s">
        <v>73</v>
      </c>
    </row>
    <row r="1297" spans="18:20">
      <c r="R1297" s="46">
        <v>39881</v>
      </c>
      <c r="S1297" s="47">
        <v>0.66957175925925927</v>
      </c>
      <c r="T1297" t="s">
        <v>73</v>
      </c>
    </row>
    <row r="1298" spans="18:20">
      <c r="R1298" s="46">
        <v>39881</v>
      </c>
      <c r="S1298" s="47">
        <v>0.66958333333333331</v>
      </c>
      <c r="T1298" t="s">
        <v>73</v>
      </c>
    </row>
    <row r="1299" spans="18:20">
      <c r="R1299" s="46">
        <v>39881</v>
      </c>
      <c r="S1299" s="47">
        <v>0.67902777777777779</v>
      </c>
      <c r="T1299" t="s">
        <v>73</v>
      </c>
    </row>
    <row r="1300" spans="18:20">
      <c r="R1300" s="46">
        <v>39881</v>
      </c>
      <c r="S1300" s="47">
        <v>0.67903935185185194</v>
      </c>
      <c r="T1300" t="s">
        <v>73</v>
      </c>
    </row>
    <row r="1301" spans="18:20">
      <c r="R1301" s="46">
        <v>39881</v>
      </c>
      <c r="S1301" s="47">
        <v>0.68031249999999999</v>
      </c>
      <c r="T1301" t="s">
        <v>73</v>
      </c>
    </row>
    <row r="1302" spans="18:20">
      <c r="R1302" s="46">
        <v>39881</v>
      </c>
      <c r="S1302" s="47">
        <v>0.68032407407407414</v>
      </c>
      <c r="T1302" t="s">
        <v>73</v>
      </c>
    </row>
    <row r="1303" spans="18:20">
      <c r="R1303" s="46">
        <v>39881</v>
      </c>
      <c r="S1303" s="47">
        <v>0.70413194444444438</v>
      </c>
      <c r="T1303" t="s">
        <v>73</v>
      </c>
    </row>
    <row r="1304" spans="18:20">
      <c r="R1304" s="46">
        <v>39881</v>
      </c>
      <c r="S1304" s="47">
        <v>0.70414351851851853</v>
      </c>
      <c r="T1304" t="s">
        <v>73</v>
      </c>
    </row>
    <row r="1305" spans="18:20">
      <c r="R1305" s="46">
        <v>39881</v>
      </c>
      <c r="S1305" s="47">
        <v>0.70703703703703702</v>
      </c>
      <c r="T1305" t="s">
        <v>73</v>
      </c>
    </row>
    <row r="1306" spans="18:20">
      <c r="R1306" s="46">
        <v>39881</v>
      </c>
      <c r="S1306" s="47">
        <v>0.70704861111111106</v>
      </c>
      <c r="T1306" t="s">
        <v>73</v>
      </c>
    </row>
    <row r="1307" spans="18:20">
      <c r="R1307" s="46">
        <v>39881</v>
      </c>
      <c r="S1307" s="47">
        <v>0.70778935185185177</v>
      </c>
      <c r="T1307" t="s">
        <v>73</v>
      </c>
    </row>
    <row r="1308" spans="18:20">
      <c r="R1308" s="46">
        <v>39881</v>
      </c>
      <c r="S1308" s="47">
        <v>0.70780092592592592</v>
      </c>
      <c r="T1308" t="s">
        <v>73</v>
      </c>
    </row>
    <row r="1309" spans="18:20">
      <c r="R1309" s="46">
        <v>39881</v>
      </c>
      <c r="S1309" s="47">
        <v>0.71415509259259258</v>
      </c>
      <c r="T1309" t="s">
        <v>73</v>
      </c>
    </row>
    <row r="1310" spans="18:20">
      <c r="R1310" s="46">
        <v>39881</v>
      </c>
      <c r="S1310" s="47">
        <v>0.71417824074074077</v>
      </c>
      <c r="T1310" t="s">
        <v>73</v>
      </c>
    </row>
    <row r="1311" spans="18:20">
      <c r="R1311" s="46">
        <v>39881</v>
      </c>
      <c r="S1311" s="47">
        <v>0.73887731481481478</v>
      </c>
      <c r="T1311" t="s">
        <v>73</v>
      </c>
    </row>
    <row r="1312" spans="18:20">
      <c r="R1312" s="46">
        <v>39881</v>
      </c>
      <c r="S1312" s="47">
        <v>0.73888888888888893</v>
      </c>
      <c r="T1312" t="s">
        <v>73</v>
      </c>
    </row>
    <row r="1313" spans="18:20">
      <c r="R1313" s="46">
        <v>39881</v>
      </c>
      <c r="S1313" s="47">
        <v>0.7394560185185185</v>
      </c>
      <c r="T1313" t="s">
        <v>71</v>
      </c>
    </row>
    <row r="1314" spans="18:20">
      <c r="R1314" s="46">
        <v>39881</v>
      </c>
      <c r="S1314" s="47">
        <v>0.73980324074074078</v>
      </c>
      <c r="T1314" t="s">
        <v>73</v>
      </c>
    </row>
    <row r="1315" spans="18:20">
      <c r="R1315" s="46">
        <v>39881</v>
      </c>
      <c r="S1315" s="47">
        <v>0.73981481481481481</v>
      </c>
      <c r="T1315" t="s">
        <v>73</v>
      </c>
    </row>
    <row r="1316" spans="18:20">
      <c r="R1316" s="46">
        <v>39881</v>
      </c>
      <c r="S1316" s="47">
        <v>0.74023148148148143</v>
      </c>
      <c r="T1316" t="s">
        <v>73</v>
      </c>
    </row>
    <row r="1317" spans="18:20">
      <c r="R1317" s="46">
        <v>39881</v>
      </c>
      <c r="S1317" s="47">
        <v>0.74024305555555558</v>
      </c>
      <c r="T1317" t="s">
        <v>73</v>
      </c>
    </row>
    <row r="1318" spans="18:20">
      <c r="R1318" s="46">
        <v>39881</v>
      </c>
      <c r="S1318" s="47">
        <v>0.74045138888888884</v>
      </c>
      <c r="T1318" t="s">
        <v>73</v>
      </c>
    </row>
    <row r="1319" spans="18:20">
      <c r="R1319" s="46">
        <v>39881</v>
      </c>
      <c r="S1319" s="47">
        <v>0.74046296296296299</v>
      </c>
      <c r="T1319" t="s">
        <v>73</v>
      </c>
    </row>
    <row r="1320" spans="18:20">
      <c r="R1320" s="46">
        <v>39881</v>
      </c>
      <c r="S1320" s="47">
        <v>0.741724537037037</v>
      </c>
      <c r="T1320" t="s">
        <v>73</v>
      </c>
    </row>
    <row r="1321" spans="18:20">
      <c r="R1321" s="46">
        <v>39881</v>
      </c>
      <c r="S1321" s="47">
        <v>0.74173611111111104</v>
      </c>
      <c r="T1321" t="s">
        <v>73</v>
      </c>
    </row>
    <row r="1322" spans="18:20">
      <c r="R1322" s="46">
        <v>39881</v>
      </c>
      <c r="S1322" s="47">
        <v>0.74348379629629635</v>
      </c>
      <c r="T1322" t="s">
        <v>73</v>
      </c>
    </row>
    <row r="1323" spans="18:20">
      <c r="R1323" s="46">
        <v>39881</v>
      </c>
      <c r="S1323" s="47">
        <v>0.74349537037037028</v>
      </c>
      <c r="T1323" t="s">
        <v>73</v>
      </c>
    </row>
    <row r="1324" spans="18:20">
      <c r="R1324" s="46">
        <v>39881</v>
      </c>
      <c r="S1324" s="47">
        <v>0.74482638888888886</v>
      </c>
      <c r="T1324" t="s">
        <v>73</v>
      </c>
    </row>
    <row r="1325" spans="18:20">
      <c r="R1325" s="46">
        <v>39881</v>
      </c>
      <c r="S1325" s="47">
        <v>0.74483796296296301</v>
      </c>
      <c r="T1325" t="s">
        <v>73</v>
      </c>
    </row>
    <row r="1326" spans="18:20">
      <c r="R1326" s="46">
        <v>39881</v>
      </c>
      <c r="S1326" s="47">
        <v>0.74570601851851848</v>
      </c>
      <c r="T1326" t="s">
        <v>73</v>
      </c>
    </row>
    <row r="1327" spans="18:20">
      <c r="R1327" s="46">
        <v>39881</v>
      </c>
      <c r="S1327" s="47">
        <v>0.74572916666666667</v>
      </c>
      <c r="T1327" t="s">
        <v>73</v>
      </c>
    </row>
    <row r="1328" spans="18:20">
      <c r="R1328" s="46">
        <v>39881</v>
      </c>
      <c r="S1328" s="47">
        <v>0.74581018518518516</v>
      </c>
      <c r="T1328" t="s">
        <v>73</v>
      </c>
    </row>
    <row r="1329" spans="18:20">
      <c r="R1329" s="46">
        <v>39881</v>
      </c>
      <c r="S1329" s="47">
        <v>0.74582175925925931</v>
      </c>
      <c r="T1329" t="s">
        <v>73</v>
      </c>
    </row>
    <row r="1330" spans="18:20">
      <c r="R1330" s="46">
        <v>39881</v>
      </c>
      <c r="S1330" s="47">
        <v>0.74642361111111111</v>
      </c>
      <c r="T1330" t="s">
        <v>73</v>
      </c>
    </row>
    <row r="1331" spans="18:20">
      <c r="R1331" s="46">
        <v>39881</v>
      </c>
      <c r="S1331" s="47">
        <v>0.74643518518518526</v>
      </c>
      <c r="T1331" t="s">
        <v>73</v>
      </c>
    </row>
    <row r="1332" spans="18:20">
      <c r="R1332" s="46">
        <v>39881</v>
      </c>
      <c r="S1332" s="47">
        <v>0.74685185185185177</v>
      </c>
      <c r="T1332" t="s">
        <v>73</v>
      </c>
    </row>
    <row r="1333" spans="18:20">
      <c r="R1333" s="46">
        <v>39881</v>
      </c>
      <c r="S1333" s="47">
        <v>0.74686342592592592</v>
      </c>
      <c r="T1333" t="s">
        <v>73</v>
      </c>
    </row>
    <row r="1334" spans="18:20">
      <c r="R1334" s="46">
        <v>39881</v>
      </c>
      <c r="S1334" s="47">
        <v>0.74771990740740746</v>
      </c>
      <c r="T1334" t="s">
        <v>71</v>
      </c>
    </row>
    <row r="1335" spans="18:20">
      <c r="R1335" s="46">
        <v>39881</v>
      </c>
      <c r="S1335" s="47">
        <v>0.74797453703703709</v>
      </c>
      <c r="T1335" t="s">
        <v>73</v>
      </c>
    </row>
    <row r="1336" spans="18:20">
      <c r="R1336" s="46">
        <v>39881</v>
      </c>
      <c r="S1336" s="47">
        <v>0.74798611111111113</v>
      </c>
      <c r="T1336" t="s">
        <v>73</v>
      </c>
    </row>
    <row r="1337" spans="18:20">
      <c r="R1337" s="46">
        <v>39881</v>
      </c>
      <c r="S1337" s="47">
        <v>0.74895833333333339</v>
      </c>
      <c r="T1337" t="s">
        <v>73</v>
      </c>
    </row>
    <row r="1338" spans="18:20">
      <c r="R1338" s="46">
        <v>39881</v>
      </c>
      <c r="S1338" s="47">
        <v>0.74896990740740732</v>
      </c>
      <c r="T1338" t="s">
        <v>73</v>
      </c>
    </row>
    <row r="1339" spans="18:20">
      <c r="R1339" s="46">
        <v>39881</v>
      </c>
      <c r="S1339" s="47">
        <v>0.83855324074074078</v>
      </c>
      <c r="T1339" t="s">
        <v>67</v>
      </c>
    </row>
    <row r="1340" spans="18:20">
      <c r="R1340" s="46">
        <v>39881</v>
      </c>
      <c r="S1340" s="47">
        <v>0.94559027777777782</v>
      </c>
      <c r="T1340" t="s">
        <v>65</v>
      </c>
    </row>
    <row r="1341" spans="18:20">
      <c r="R1341" s="46">
        <v>39881</v>
      </c>
      <c r="S1341" s="47">
        <v>0.94564814814814813</v>
      </c>
      <c r="T1341" t="s">
        <v>67</v>
      </c>
    </row>
    <row r="1342" spans="18:20">
      <c r="R1342" s="46">
        <v>39881</v>
      </c>
      <c r="S1342" s="47">
        <v>0.94570601851851854</v>
      </c>
      <c r="T1342" t="s">
        <v>68</v>
      </c>
    </row>
    <row r="1343" spans="18:20">
      <c r="R1343" s="46">
        <v>39881</v>
      </c>
      <c r="S1343" s="47">
        <v>0.94576388888888896</v>
      </c>
      <c r="T1343" t="s">
        <v>69</v>
      </c>
    </row>
    <row r="1344" spans="18:20">
      <c r="R1344" s="46">
        <v>39882</v>
      </c>
      <c r="S1344" s="47">
        <v>0.7455208333333333</v>
      </c>
      <c r="T1344" t="s">
        <v>73</v>
      </c>
    </row>
    <row r="1345" spans="18:20">
      <c r="R1345" s="46">
        <v>39882</v>
      </c>
      <c r="S1345" s="47">
        <v>0.74553240740740734</v>
      </c>
      <c r="T1345" t="s">
        <v>73</v>
      </c>
    </row>
    <row r="1346" spans="18:20">
      <c r="R1346" s="46">
        <v>39882</v>
      </c>
      <c r="S1346" s="47">
        <v>0.74629629629629635</v>
      </c>
      <c r="T1346" t="s">
        <v>73</v>
      </c>
    </row>
    <row r="1347" spans="18:20">
      <c r="R1347" s="46">
        <v>39882</v>
      </c>
      <c r="S1347" s="47">
        <v>0.74655092592592587</v>
      </c>
      <c r="T1347" t="s">
        <v>73</v>
      </c>
    </row>
    <row r="1348" spans="18:20">
      <c r="R1348" s="46">
        <v>39882</v>
      </c>
      <c r="S1348" s="47">
        <v>0.74656250000000002</v>
      </c>
      <c r="T1348" t="s">
        <v>73</v>
      </c>
    </row>
    <row r="1349" spans="18:20">
      <c r="R1349" s="46">
        <v>39882</v>
      </c>
      <c r="S1349" s="47">
        <v>0.74702546296296291</v>
      </c>
      <c r="T1349" t="s">
        <v>73</v>
      </c>
    </row>
    <row r="1350" spans="18:20">
      <c r="R1350" s="46">
        <v>39882</v>
      </c>
      <c r="S1350" s="47">
        <v>0.74703703703703705</v>
      </c>
      <c r="T1350" t="s">
        <v>73</v>
      </c>
    </row>
    <row r="1351" spans="18:20">
      <c r="R1351" s="46">
        <v>39882</v>
      </c>
      <c r="S1351" s="47">
        <v>0.74725694444444446</v>
      </c>
      <c r="T1351" t="s">
        <v>73</v>
      </c>
    </row>
    <row r="1352" spans="18:20">
      <c r="R1352" s="46">
        <v>39882</v>
      </c>
      <c r="S1352" s="47">
        <v>0.7472685185185185</v>
      </c>
      <c r="T1352" t="s">
        <v>73</v>
      </c>
    </row>
    <row r="1353" spans="18:20">
      <c r="R1353" s="46">
        <v>39882</v>
      </c>
      <c r="S1353" s="47">
        <v>0.74750000000000005</v>
      </c>
      <c r="T1353" t="s">
        <v>73</v>
      </c>
    </row>
    <row r="1354" spans="18:20">
      <c r="R1354" s="46">
        <v>39882</v>
      </c>
      <c r="S1354" s="47">
        <v>0.74751157407407398</v>
      </c>
      <c r="T1354" t="s">
        <v>73</v>
      </c>
    </row>
    <row r="1355" spans="18:20">
      <c r="R1355" s="46">
        <v>39882</v>
      </c>
      <c r="S1355" s="47">
        <v>0.74792824074074071</v>
      </c>
      <c r="T1355" t="s">
        <v>73</v>
      </c>
    </row>
    <row r="1356" spans="18:20">
      <c r="R1356" s="46">
        <v>39882</v>
      </c>
      <c r="S1356" s="47">
        <v>0.74793981481481486</v>
      </c>
      <c r="T1356" t="s">
        <v>73</v>
      </c>
    </row>
    <row r="1357" spans="18:20">
      <c r="R1357" s="46">
        <v>39882</v>
      </c>
      <c r="S1357" s="47">
        <v>0.75133101851851858</v>
      </c>
      <c r="T1357" t="s">
        <v>73</v>
      </c>
    </row>
    <row r="1358" spans="18:20">
      <c r="R1358" s="46">
        <v>39882</v>
      </c>
      <c r="S1358" s="47">
        <v>0.75134259259259262</v>
      </c>
      <c r="T1358" t="s">
        <v>73</v>
      </c>
    </row>
    <row r="1359" spans="18:20">
      <c r="R1359" s="46">
        <v>39882</v>
      </c>
      <c r="S1359" s="47">
        <v>0.81957175925925929</v>
      </c>
      <c r="T1359" t="s">
        <v>65</v>
      </c>
    </row>
    <row r="1360" spans="18:20">
      <c r="R1360" s="46">
        <v>39882</v>
      </c>
      <c r="S1360" s="47">
        <v>0.81961805555555556</v>
      </c>
      <c r="T1360" t="s">
        <v>68</v>
      </c>
    </row>
    <row r="1361" spans="18:20">
      <c r="R1361" s="46">
        <v>39882</v>
      </c>
      <c r="S1361" s="47">
        <v>0.81966435185185194</v>
      </c>
      <c r="T1361" t="s">
        <v>67</v>
      </c>
    </row>
    <row r="1362" spans="18:20">
      <c r="R1362" s="46">
        <v>39882</v>
      </c>
      <c r="S1362" s="47">
        <v>0.81972222222222213</v>
      </c>
      <c r="T1362" t="s">
        <v>69</v>
      </c>
    </row>
    <row r="1363" spans="18:20">
      <c r="R1363" s="46">
        <v>39882</v>
      </c>
      <c r="S1363" s="47">
        <v>0.93194444444444446</v>
      </c>
      <c r="T1363" t="s">
        <v>73</v>
      </c>
    </row>
    <row r="1364" spans="18:20">
      <c r="R1364" s="46">
        <v>39882</v>
      </c>
      <c r="S1364" s="47">
        <v>0.93195601851851861</v>
      </c>
      <c r="T1364" t="s">
        <v>73</v>
      </c>
    </row>
    <row r="1365" spans="18:20">
      <c r="R1365" s="46">
        <v>39882</v>
      </c>
      <c r="S1365" s="47">
        <v>0.93247685185185192</v>
      </c>
      <c r="T1365" t="s">
        <v>73</v>
      </c>
    </row>
    <row r="1366" spans="18:20">
      <c r="R1366" s="46">
        <v>39882</v>
      </c>
      <c r="S1366" s="47">
        <v>0.93248842592592596</v>
      </c>
      <c r="T1366" t="s">
        <v>73</v>
      </c>
    </row>
    <row r="1367" spans="18:20">
      <c r="R1367" s="46">
        <v>39882</v>
      </c>
      <c r="S1367" s="47">
        <v>0.93413194444444436</v>
      </c>
      <c r="T1367" t="s">
        <v>73</v>
      </c>
    </row>
    <row r="1368" spans="18:20">
      <c r="R1368" s="46">
        <v>39882</v>
      </c>
      <c r="S1368" s="47">
        <v>0.93414351851851851</v>
      </c>
      <c r="T1368" t="s">
        <v>73</v>
      </c>
    </row>
    <row r="1369" spans="18:20">
      <c r="R1369" s="46">
        <v>39882</v>
      </c>
      <c r="S1369" s="47">
        <v>0.93467592592592597</v>
      </c>
      <c r="T1369" t="s">
        <v>67</v>
      </c>
    </row>
    <row r="1370" spans="18:20">
      <c r="R1370" s="46">
        <v>39882</v>
      </c>
      <c r="S1370" s="47">
        <v>0.93608796296296293</v>
      </c>
      <c r="T1370" t="s">
        <v>73</v>
      </c>
    </row>
    <row r="1371" spans="18:20">
      <c r="R1371" s="46">
        <v>39882</v>
      </c>
      <c r="S1371" s="47">
        <v>0.93609953703703708</v>
      </c>
      <c r="T1371" t="s">
        <v>73</v>
      </c>
    </row>
    <row r="1372" spans="18:20">
      <c r="R1372" s="46">
        <v>39882</v>
      </c>
      <c r="S1372" s="47">
        <v>0.30836805555555552</v>
      </c>
      <c r="T1372" t="s">
        <v>73</v>
      </c>
    </row>
    <row r="1373" spans="18:20">
      <c r="R1373" s="46">
        <v>39882</v>
      </c>
      <c r="S1373" s="47">
        <v>0.30839120370370371</v>
      </c>
      <c r="T1373" t="s">
        <v>73</v>
      </c>
    </row>
    <row r="1374" spans="18:20">
      <c r="R1374" s="46">
        <v>39882</v>
      </c>
      <c r="S1374" s="47">
        <v>0.70891203703703709</v>
      </c>
      <c r="T1374" t="s">
        <v>67</v>
      </c>
    </row>
    <row r="1375" spans="18:20">
      <c r="R1375" s="46">
        <v>39882</v>
      </c>
      <c r="S1375" s="47">
        <v>0.73938657407407404</v>
      </c>
      <c r="T1375" t="s">
        <v>73</v>
      </c>
    </row>
    <row r="1376" spans="18:20">
      <c r="R1376" s="46">
        <v>39882</v>
      </c>
      <c r="S1376" s="47">
        <v>0.73939814814814808</v>
      </c>
      <c r="T1376" t="s">
        <v>73</v>
      </c>
    </row>
    <row r="1377" spans="18:20">
      <c r="R1377" s="46">
        <v>39882</v>
      </c>
      <c r="S1377" s="47">
        <v>0.7400810185185186</v>
      </c>
      <c r="T1377" t="s">
        <v>73</v>
      </c>
    </row>
    <row r="1378" spans="18:20">
      <c r="R1378" s="46">
        <v>39882</v>
      </c>
      <c r="S1378" s="47">
        <v>0.74009259259259252</v>
      </c>
      <c r="T1378" t="s">
        <v>73</v>
      </c>
    </row>
    <row r="1379" spans="18:20">
      <c r="R1379" s="46">
        <v>39882</v>
      </c>
      <c r="S1379" s="47">
        <v>0.74047453703703703</v>
      </c>
      <c r="T1379" t="s">
        <v>73</v>
      </c>
    </row>
    <row r="1380" spans="18:20">
      <c r="R1380" s="46">
        <v>39882</v>
      </c>
      <c r="S1380" s="47">
        <v>0.74048611111111118</v>
      </c>
      <c r="T1380" t="s">
        <v>73</v>
      </c>
    </row>
    <row r="1381" spans="18:20">
      <c r="R1381" s="46">
        <v>39882</v>
      </c>
      <c r="S1381" s="47">
        <v>0.74144675925925929</v>
      </c>
      <c r="T1381" t="s">
        <v>73</v>
      </c>
    </row>
    <row r="1382" spans="18:20">
      <c r="R1382" s="46">
        <v>39882</v>
      </c>
      <c r="S1382" s="47">
        <v>0.74145833333333344</v>
      </c>
      <c r="T1382" t="s">
        <v>73</v>
      </c>
    </row>
    <row r="1383" spans="18:20">
      <c r="R1383" s="46">
        <v>39883</v>
      </c>
      <c r="S1383" s="47">
        <v>0.64907407407407403</v>
      </c>
      <c r="T1383" t="s">
        <v>73</v>
      </c>
    </row>
    <row r="1384" spans="18:20">
      <c r="R1384" s="46">
        <v>39883</v>
      </c>
      <c r="S1384" s="47">
        <v>0.64909722222222221</v>
      </c>
      <c r="T1384" t="s">
        <v>73</v>
      </c>
    </row>
    <row r="1385" spans="18:20">
      <c r="R1385" s="46">
        <v>39883</v>
      </c>
      <c r="S1385" s="47">
        <v>0.67396990740740748</v>
      </c>
      <c r="T1385" t="s">
        <v>73</v>
      </c>
    </row>
    <row r="1386" spans="18:20">
      <c r="R1386" s="46">
        <v>39883</v>
      </c>
      <c r="S1386" s="47">
        <v>0.67399305555555555</v>
      </c>
      <c r="T1386" t="s">
        <v>73</v>
      </c>
    </row>
    <row r="1387" spans="18:20">
      <c r="R1387" s="46">
        <v>39883</v>
      </c>
      <c r="S1387" s="47">
        <v>0.67461805555555554</v>
      </c>
      <c r="T1387" t="s">
        <v>73</v>
      </c>
    </row>
    <row r="1388" spans="18:20">
      <c r="R1388" s="46">
        <v>39883</v>
      </c>
      <c r="S1388" s="47">
        <v>0.67462962962962969</v>
      </c>
      <c r="T1388" t="s">
        <v>73</v>
      </c>
    </row>
    <row r="1389" spans="18:20">
      <c r="R1389" s="46">
        <v>39883</v>
      </c>
      <c r="S1389" s="47">
        <v>0.67552083333333324</v>
      </c>
      <c r="T1389" t="s">
        <v>73</v>
      </c>
    </row>
    <row r="1390" spans="18:20">
      <c r="R1390" s="46">
        <v>39883</v>
      </c>
      <c r="S1390" s="47">
        <v>0.67553240740740739</v>
      </c>
      <c r="T1390" t="s">
        <v>73</v>
      </c>
    </row>
    <row r="1391" spans="18:20">
      <c r="R1391" s="46">
        <v>39883</v>
      </c>
      <c r="S1391" s="47">
        <v>0.70961805555555557</v>
      </c>
      <c r="T1391" t="s">
        <v>65</v>
      </c>
    </row>
    <row r="1392" spans="18:20">
      <c r="R1392" s="46">
        <v>39883</v>
      </c>
      <c r="S1392" s="47">
        <v>0.74807870370370377</v>
      </c>
      <c r="T1392" t="s">
        <v>66</v>
      </c>
    </row>
    <row r="1393" spans="18:20">
      <c r="R1393" s="46">
        <v>39883</v>
      </c>
      <c r="S1393" s="47">
        <v>0.7481944444444445</v>
      </c>
      <c r="T1393" t="s">
        <v>65</v>
      </c>
    </row>
    <row r="1394" spans="18:20">
      <c r="R1394" s="46">
        <v>39883</v>
      </c>
      <c r="S1394" s="47">
        <v>0.74820601851851853</v>
      </c>
      <c r="T1394" t="s">
        <v>65</v>
      </c>
    </row>
    <row r="1395" spans="18:20">
      <c r="R1395" s="46">
        <v>39883</v>
      </c>
      <c r="S1395" s="47">
        <v>0.931574074074074</v>
      </c>
      <c r="T1395" t="s">
        <v>65</v>
      </c>
    </row>
    <row r="1396" spans="18:20">
      <c r="R1396" s="46">
        <v>39883</v>
      </c>
      <c r="S1396" s="47">
        <v>0.93175925925925929</v>
      </c>
      <c r="T1396" t="s">
        <v>67</v>
      </c>
    </row>
    <row r="1397" spans="18:20">
      <c r="R1397" s="46">
        <v>39883</v>
      </c>
      <c r="S1397" s="47">
        <v>0.98593750000000002</v>
      </c>
      <c r="T1397" t="s">
        <v>66</v>
      </c>
    </row>
    <row r="1398" spans="18:20">
      <c r="R1398" s="46">
        <v>39883</v>
      </c>
      <c r="S1398" s="47">
        <v>0.98600694444444448</v>
      </c>
      <c r="T1398" t="s">
        <v>67</v>
      </c>
    </row>
    <row r="1399" spans="18:20">
      <c r="R1399" s="46">
        <v>39883</v>
      </c>
      <c r="S1399" s="47">
        <v>0.98607638888888882</v>
      </c>
      <c r="T1399" t="s">
        <v>65</v>
      </c>
    </row>
    <row r="1400" spans="18:20">
      <c r="R1400" s="46">
        <v>39883</v>
      </c>
      <c r="S1400" s="47">
        <v>0.28753472222222221</v>
      </c>
      <c r="T1400" t="s">
        <v>67</v>
      </c>
    </row>
    <row r="1401" spans="18:20">
      <c r="R1401" s="46">
        <v>39883</v>
      </c>
      <c r="S1401" s="47">
        <v>0.28758101851851853</v>
      </c>
      <c r="T1401" t="s">
        <v>65</v>
      </c>
    </row>
    <row r="1402" spans="18:20">
      <c r="R1402" s="46">
        <v>39883</v>
      </c>
      <c r="S1402" s="47">
        <v>0.28766203703703702</v>
      </c>
      <c r="T1402" t="s">
        <v>68</v>
      </c>
    </row>
    <row r="1403" spans="18:20">
      <c r="R1403" s="46">
        <v>39883</v>
      </c>
      <c r="S1403" s="47">
        <v>0.36562500000000003</v>
      </c>
      <c r="T1403" t="s">
        <v>73</v>
      </c>
    </row>
    <row r="1404" spans="18:20">
      <c r="R1404" s="46">
        <v>39883</v>
      </c>
      <c r="S1404" s="47">
        <v>0.36563657407407407</v>
      </c>
      <c r="T1404" t="s">
        <v>73</v>
      </c>
    </row>
    <row r="1405" spans="18:20">
      <c r="R1405" s="46">
        <v>39883</v>
      </c>
      <c r="S1405" s="47">
        <v>0.36756944444444445</v>
      </c>
      <c r="T1405" t="s">
        <v>73</v>
      </c>
    </row>
    <row r="1406" spans="18:20">
      <c r="R1406" s="46">
        <v>39883</v>
      </c>
      <c r="S1406" s="47">
        <v>0.36758101851851849</v>
      </c>
      <c r="T1406" t="s">
        <v>73</v>
      </c>
    </row>
    <row r="1407" spans="18:20">
      <c r="R1407" s="46">
        <v>39883</v>
      </c>
      <c r="S1407" s="47">
        <v>0.37229166666666669</v>
      </c>
      <c r="T1407" t="s">
        <v>73</v>
      </c>
    </row>
    <row r="1408" spans="18:20">
      <c r="R1408" s="46">
        <v>39883</v>
      </c>
      <c r="S1408" s="47">
        <v>0.37230324074074073</v>
      </c>
      <c r="T1408" t="s">
        <v>73</v>
      </c>
    </row>
    <row r="1409" spans="18:20">
      <c r="R1409" s="46">
        <v>39883</v>
      </c>
      <c r="S1409" s="47">
        <v>0.3727314814814815</v>
      </c>
      <c r="T1409" t="s">
        <v>73</v>
      </c>
    </row>
    <row r="1410" spans="18:20">
      <c r="R1410" s="46">
        <v>39883</v>
      </c>
      <c r="S1410" s="47">
        <v>0.37274305555555554</v>
      </c>
      <c r="T1410" t="s">
        <v>73</v>
      </c>
    </row>
    <row r="1411" spans="18:20">
      <c r="R1411" s="46">
        <v>39883</v>
      </c>
      <c r="S1411" s="47">
        <v>0.37363425925925925</v>
      </c>
      <c r="T1411" t="s">
        <v>73</v>
      </c>
    </row>
    <row r="1412" spans="18:20">
      <c r="R1412" s="46">
        <v>39883</v>
      </c>
      <c r="S1412" s="47">
        <v>0.37364583333333329</v>
      </c>
      <c r="T1412" t="s">
        <v>73</v>
      </c>
    </row>
    <row r="1413" spans="18:20">
      <c r="R1413" s="46">
        <v>39883</v>
      </c>
      <c r="S1413" s="47">
        <v>0.38043981481481487</v>
      </c>
      <c r="T1413" t="s">
        <v>66</v>
      </c>
    </row>
    <row r="1414" spans="18:20">
      <c r="R1414" s="46">
        <v>39883</v>
      </c>
      <c r="S1414" s="47">
        <v>0.38062499999999999</v>
      </c>
      <c r="T1414" t="s">
        <v>66</v>
      </c>
    </row>
    <row r="1415" spans="18:20">
      <c r="R1415" s="46">
        <v>39883</v>
      </c>
      <c r="S1415" s="47">
        <v>0.38667824074074075</v>
      </c>
      <c r="T1415" t="s">
        <v>73</v>
      </c>
    </row>
    <row r="1416" spans="18:20">
      <c r="R1416" s="46">
        <v>39883</v>
      </c>
      <c r="S1416" s="47">
        <v>0.38668981481481479</v>
      </c>
      <c r="T1416" t="s">
        <v>73</v>
      </c>
    </row>
    <row r="1417" spans="18:20">
      <c r="R1417" s="46">
        <v>39883</v>
      </c>
      <c r="S1417" s="47">
        <v>0.38694444444444448</v>
      </c>
      <c r="T1417" t="s">
        <v>73</v>
      </c>
    </row>
    <row r="1418" spans="18:20">
      <c r="R1418" s="46">
        <v>39883</v>
      </c>
      <c r="S1418" s="47">
        <v>0.38695601851851852</v>
      </c>
      <c r="T1418" t="s">
        <v>73</v>
      </c>
    </row>
    <row r="1419" spans="18:20">
      <c r="R1419" s="46">
        <v>39883</v>
      </c>
      <c r="S1419" s="47">
        <v>0.38718750000000002</v>
      </c>
      <c r="T1419" t="s">
        <v>73</v>
      </c>
    </row>
    <row r="1420" spans="18:20">
      <c r="R1420" s="46">
        <v>39883</v>
      </c>
      <c r="S1420" s="47">
        <v>0.38719907407407406</v>
      </c>
      <c r="T1420" t="s">
        <v>73</v>
      </c>
    </row>
    <row r="1421" spans="18:20">
      <c r="R1421" s="46">
        <v>39883</v>
      </c>
      <c r="S1421" s="47">
        <v>0.38775462962962964</v>
      </c>
      <c r="T1421" t="s">
        <v>69</v>
      </c>
    </row>
    <row r="1422" spans="18:20">
      <c r="R1422" s="46">
        <v>39883</v>
      </c>
      <c r="S1422" s="47">
        <v>0.38859953703703703</v>
      </c>
      <c r="T1422" t="s">
        <v>73</v>
      </c>
    </row>
    <row r="1423" spans="18:20">
      <c r="R1423" s="46">
        <v>39883</v>
      </c>
      <c r="S1423" s="47">
        <v>0.38861111111111107</v>
      </c>
      <c r="T1423" t="s">
        <v>73</v>
      </c>
    </row>
    <row r="1424" spans="18:20">
      <c r="R1424" s="46">
        <v>39883</v>
      </c>
      <c r="S1424" s="47">
        <v>0.38894675925925926</v>
      </c>
      <c r="T1424" t="s">
        <v>73</v>
      </c>
    </row>
    <row r="1425" spans="18:20">
      <c r="R1425" s="46">
        <v>39883</v>
      </c>
      <c r="S1425" s="47">
        <v>0.38895833333333335</v>
      </c>
      <c r="T1425" t="s">
        <v>73</v>
      </c>
    </row>
    <row r="1426" spans="18:20">
      <c r="R1426" s="46">
        <v>39883</v>
      </c>
      <c r="S1426" s="47">
        <v>0.51241898148148146</v>
      </c>
      <c r="T1426" t="s">
        <v>73</v>
      </c>
    </row>
    <row r="1427" spans="18:20">
      <c r="R1427" s="46">
        <v>39883</v>
      </c>
      <c r="S1427" s="47">
        <v>0.51243055555555561</v>
      </c>
      <c r="T1427" t="s">
        <v>73</v>
      </c>
    </row>
    <row r="1428" spans="18:20">
      <c r="R1428" s="46">
        <v>39883</v>
      </c>
      <c r="S1428" s="47">
        <v>0.56107638888888889</v>
      </c>
      <c r="T1428" t="s">
        <v>73</v>
      </c>
    </row>
    <row r="1429" spans="18:20">
      <c r="R1429" s="46">
        <v>39883</v>
      </c>
      <c r="S1429" s="47">
        <v>0.56108796296296293</v>
      </c>
      <c r="T1429" t="s">
        <v>73</v>
      </c>
    </row>
    <row r="1430" spans="18:20">
      <c r="R1430" s="46">
        <v>39883</v>
      </c>
      <c r="S1430" s="47">
        <v>0.56313657407407403</v>
      </c>
      <c r="T1430" t="s">
        <v>73</v>
      </c>
    </row>
    <row r="1431" spans="18:20">
      <c r="R1431" s="46">
        <v>39883</v>
      </c>
      <c r="S1431" s="47">
        <v>0.56314814814814818</v>
      </c>
      <c r="T1431" t="s">
        <v>73</v>
      </c>
    </row>
    <row r="1432" spans="18:20">
      <c r="R1432" s="46">
        <v>39883</v>
      </c>
      <c r="S1432" s="47">
        <v>0.56399305555555557</v>
      </c>
      <c r="T1432" t="s">
        <v>73</v>
      </c>
    </row>
    <row r="1433" spans="18:20">
      <c r="R1433" s="46">
        <v>39883</v>
      </c>
      <c r="S1433" s="47">
        <v>0.56400462962962961</v>
      </c>
      <c r="T1433" t="s">
        <v>73</v>
      </c>
    </row>
    <row r="1434" spans="18:20">
      <c r="R1434" s="46">
        <v>39883</v>
      </c>
      <c r="S1434" s="47">
        <v>0.56429398148148147</v>
      </c>
      <c r="T1434" t="s">
        <v>73</v>
      </c>
    </row>
    <row r="1435" spans="18:20">
      <c r="R1435" s="46">
        <v>39883</v>
      </c>
      <c r="S1435" s="47">
        <v>0.5643055555555555</v>
      </c>
      <c r="T1435" t="s">
        <v>73</v>
      </c>
    </row>
    <row r="1436" spans="18:20">
      <c r="R1436" s="46">
        <v>39883</v>
      </c>
      <c r="S1436" s="47">
        <v>0.56464120370370374</v>
      </c>
      <c r="T1436" t="s">
        <v>73</v>
      </c>
    </row>
    <row r="1437" spans="18:20">
      <c r="R1437" s="46">
        <v>39883</v>
      </c>
      <c r="S1437" s="47">
        <v>0.56466435185185182</v>
      </c>
      <c r="T1437" t="s">
        <v>73</v>
      </c>
    </row>
    <row r="1438" spans="18:20">
      <c r="R1438" s="46">
        <v>39883</v>
      </c>
      <c r="S1438" s="47">
        <v>0.56508101851851855</v>
      </c>
      <c r="T1438" t="s">
        <v>73</v>
      </c>
    </row>
    <row r="1439" spans="18:20">
      <c r="R1439" s="46">
        <v>39883</v>
      </c>
      <c r="S1439" s="47">
        <v>0.56509259259259259</v>
      </c>
      <c r="T1439" t="s">
        <v>73</v>
      </c>
    </row>
    <row r="1440" spans="18:20">
      <c r="R1440" s="46">
        <v>39883</v>
      </c>
      <c r="S1440" s="47">
        <v>0.56570601851851854</v>
      </c>
      <c r="T1440" t="s">
        <v>73</v>
      </c>
    </row>
    <row r="1441" spans="18:20">
      <c r="R1441" s="46">
        <v>39883</v>
      </c>
      <c r="S1441" s="47">
        <v>0.56571759259259258</v>
      </c>
      <c r="T1441" t="s">
        <v>73</v>
      </c>
    </row>
    <row r="1442" spans="18:20">
      <c r="R1442" s="46">
        <v>39883</v>
      </c>
      <c r="S1442" s="47">
        <v>0.56880787037037039</v>
      </c>
      <c r="T1442" t="s">
        <v>73</v>
      </c>
    </row>
    <row r="1443" spans="18:20">
      <c r="R1443" s="46">
        <v>39883</v>
      </c>
      <c r="S1443" s="47">
        <v>0.56881944444444443</v>
      </c>
      <c r="T1443" t="s">
        <v>73</v>
      </c>
    </row>
    <row r="1444" spans="18:20">
      <c r="R1444" s="46">
        <v>39883</v>
      </c>
      <c r="S1444" s="47">
        <v>0.64606481481481481</v>
      </c>
      <c r="T1444" t="s">
        <v>73</v>
      </c>
    </row>
    <row r="1445" spans="18:20">
      <c r="R1445" s="46">
        <v>39883</v>
      </c>
      <c r="S1445" s="47">
        <v>0.64607638888888885</v>
      </c>
      <c r="T1445" t="s">
        <v>73</v>
      </c>
    </row>
    <row r="1446" spans="18:20">
      <c r="R1446" s="46">
        <v>39884</v>
      </c>
      <c r="S1446" s="47">
        <v>0.86914351851851857</v>
      </c>
      <c r="T1446" t="s">
        <v>65</v>
      </c>
    </row>
    <row r="1447" spans="18:20">
      <c r="R1447" s="46">
        <v>39884</v>
      </c>
      <c r="S1447" s="47">
        <v>0.87902777777777785</v>
      </c>
      <c r="T1447" t="s">
        <v>69</v>
      </c>
    </row>
    <row r="1448" spans="18:20">
      <c r="R1448" s="46">
        <v>39884</v>
      </c>
      <c r="S1448" s="47">
        <v>0.88280092592592585</v>
      </c>
      <c r="T1448" t="s">
        <v>73</v>
      </c>
    </row>
    <row r="1449" spans="18:20">
      <c r="R1449" s="46">
        <v>39884</v>
      </c>
      <c r="S1449" s="47">
        <v>0.8828125</v>
      </c>
      <c r="T1449" t="s">
        <v>73</v>
      </c>
    </row>
    <row r="1450" spans="18:20">
      <c r="R1450" s="46">
        <v>39884</v>
      </c>
      <c r="S1450" s="47">
        <v>0.88332175925925915</v>
      </c>
      <c r="T1450" t="s">
        <v>65</v>
      </c>
    </row>
    <row r="1451" spans="18:20">
      <c r="R1451" s="46">
        <v>39884</v>
      </c>
      <c r="S1451" s="47">
        <v>0.88336805555555553</v>
      </c>
      <c r="T1451" t="s">
        <v>68</v>
      </c>
    </row>
    <row r="1452" spans="18:20">
      <c r="R1452" s="46">
        <v>39884</v>
      </c>
      <c r="S1452" s="47">
        <v>0.88346064814814806</v>
      </c>
      <c r="T1452" t="s">
        <v>67</v>
      </c>
    </row>
    <row r="1453" spans="18:20">
      <c r="R1453" s="46">
        <v>39885</v>
      </c>
      <c r="S1453" s="47">
        <v>0.55260416666666667</v>
      </c>
      <c r="T1453" t="s">
        <v>66</v>
      </c>
    </row>
    <row r="1454" spans="18:20">
      <c r="R1454" s="46">
        <v>39885</v>
      </c>
      <c r="S1454" s="47">
        <v>0.56481481481481477</v>
      </c>
      <c r="T1454" t="s">
        <v>66</v>
      </c>
    </row>
    <row r="1455" spans="18:20">
      <c r="R1455" s="46">
        <v>39885</v>
      </c>
      <c r="S1455" s="47">
        <v>0.57915509259259257</v>
      </c>
      <c r="T1455" t="s">
        <v>66</v>
      </c>
    </row>
    <row r="1456" spans="18:20">
      <c r="R1456" s="46">
        <v>39885</v>
      </c>
      <c r="S1456" s="47">
        <v>0.69564814814814813</v>
      </c>
      <c r="T1456" t="s">
        <v>73</v>
      </c>
    </row>
    <row r="1457" spans="18:20">
      <c r="R1457" s="46">
        <v>39885</v>
      </c>
      <c r="S1457" s="47">
        <v>0.69565972222222217</v>
      </c>
      <c r="T1457" t="s">
        <v>73</v>
      </c>
    </row>
    <row r="1458" spans="18:20">
      <c r="R1458" s="46">
        <v>39885</v>
      </c>
      <c r="S1458" s="47">
        <v>0.77239583333333339</v>
      </c>
      <c r="T1458" t="s">
        <v>65</v>
      </c>
    </row>
    <row r="1459" spans="18:20">
      <c r="R1459" s="46">
        <v>39885</v>
      </c>
      <c r="S1459" s="47">
        <v>0.8617824074074073</v>
      </c>
      <c r="T1459" t="s">
        <v>67</v>
      </c>
    </row>
    <row r="1460" spans="18:20">
      <c r="R1460" s="46">
        <v>39885</v>
      </c>
      <c r="S1460" s="47">
        <v>0.86186342592592602</v>
      </c>
      <c r="T1460" t="s">
        <v>68</v>
      </c>
    </row>
    <row r="1461" spans="18:20">
      <c r="R1461" s="46">
        <v>39885</v>
      </c>
      <c r="S1461" s="47">
        <v>0.86190972222222229</v>
      </c>
      <c r="T1461" t="s">
        <v>65</v>
      </c>
    </row>
    <row r="1462" spans="18:20">
      <c r="R1462" s="46">
        <v>39885</v>
      </c>
      <c r="S1462" s="47">
        <v>0.86200231481481471</v>
      </c>
      <c r="T1462" t="s">
        <v>66</v>
      </c>
    </row>
    <row r="1463" spans="18:20">
      <c r="R1463" s="46">
        <v>39886</v>
      </c>
      <c r="S1463" s="47">
        <v>0.67704861111111114</v>
      </c>
      <c r="T1463" t="s">
        <v>65</v>
      </c>
    </row>
    <row r="1464" spans="18:20">
      <c r="R1464" s="46">
        <v>39886</v>
      </c>
      <c r="S1464" s="47">
        <v>0.67710648148148145</v>
      </c>
      <c r="T1464" t="s">
        <v>67</v>
      </c>
    </row>
    <row r="1465" spans="18:20">
      <c r="R1465" s="46">
        <v>39886</v>
      </c>
      <c r="S1465" s="47">
        <v>0.76949074074074064</v>
      </c>
      <c r="T1465" t="s">
        <v>66</v>
      </c>
    </row>
    <row r="1466" spans="18:20">
      <c r="R1466" s="46">
        <v>39886</v>
      </c>
      <c r="S1466" s="47">
        <v>0.90083333333333337</v>
      </c>
      <c r="T1466" t="s">
        <v>66</v>
      </c>
    </row>
    <row r="1467" spans="18:20">
      <c r="R1467" s="46">
        <v>39886</v>
      </c>
      <c r="S1467" s="47">
        <v>0.9009490740740741</v>
      </c>
      <c r="T1467" t="s">
        <v>67</v>
      </c>
    </row>
    <row r="1468" spans="18:20">
      <c r="R1468" s="46">
        <v>39886</v>
      </c>
      <c r="S1468" s="47">
        <v>0.90099537037037036</v>
      </c>
      <c r="T1468" t="s">
        <v>65</v>
      </c>
    </row>
    <row r="1469" spans="18:20">
      <c r="R1469" s="46">
        <v>39886</v>
      </c>
      <c r="S1469" s="47">
        <v>0.96005787037037038</v>
      </c>
      <c r="T1469" t="s">
        <v>69</v>
      </c>
    </row>
    <row r="1470" spans="18:20">
      <c r="R1470" s="46">
        <v>39887</v>
      </c>
      <c r="S1470" s="47">
        <v>0.31812499999999999</v>
      </c>
      <c r="T1470" t="s">
        <v>67</v>
      </c>
    </row>
    <row r="1471" spans="18:20">
      <c r="R1471" s="46">
        <v>39887</v>
      </c>
      <c r="S1471" s="47">
        <v>0.32869212962962963</v>
      </c>
      <c r="T1471" t="s">
        <v>67</v>
      </c>
    </row>
    <row r="1472" spans="18:20">
      <c r="R1472" s="46">
        <v>39887</v>
      </c>
      <c r="S1472" s="47">
        <v>0.77466435185185178</v>
      </c>
      <c r="T1472" t="s">
        <v>67</v>
      </c>
    </row>
    <row r="1473" spans="18:20">
      <c r="R1473" s="46">
        <v>39887</v>
      </c>
      <c r="S1473" s="47">
        <v>0.83887731481481476</v>
      </c>
      <c r="T1473" t="s">
        <v>67</v>
      </c>
    </row>
    <row r="1474" spans="18:20">
      <c r="R1474" s="46">
        <v>39887</v>
      </c>
      <c r="S1474" s="47">
        <v>0.83930555555555564</v>
      </c>
      <c r="T1474" t="s">
        <v>73</v>
      </c>
    </row>
    <row r="1475" spans="18:20">
      <c r="R1475" s="46">
        <v>39887</v>
      </c>
      <c r="S1475" s="47">
        <v>0.83932870370370372</v>
      </c>
      <c r="T1475" t="s">
        <v>73</v>
      </c>
    </row>
    <row r="1476" spans="18:20">
      <c r="R1476" s="46">
        <v>39887</v>
      </c>
      <c r="S1476" s="47">
        <v>0.91013888888888894</v>
      </c>
      <c r="T1476" t="s">
        <v>67</v>
      </c>
    </row>
    <row r="1477" spans="18:20">
      <c r="R1477" s="46">
        <v>39887</v>
      </c>
      <c r="S1477" s="47">
        <v>0.91017361111111106</v>
      </c>
      <c r="T1477" t="s">
        <v>65</v>
      </c>
    </row>
    <row r="1478" spans="18:20">
      <c r="R1478" s="46">
        <v>39887</v>
      </c>
      <c r="S1478" s="47">
        <v>0.91025462962962955</v>
      </c>
      <c r="T1478" t="s">
        <v>69</v>
      </c>
    </row>
    <row r="1479" spans="18:20">
      <c r="R1479" s="46">
        <v>39887</v>
      </c>
      <c r="S1479" s="47">
        <v>0.91071759259259266</v>
      </c>
      <c r="T1479" t="s">
        <v>69</v>
      </c>
    </row>
    <row r="1480" spans="18:20">
      <c r="R1480" s="46">
        <v>39888</v>
      </c>
      <c r="S1480" s="47">
        <v>0.39363425925925927</v>
      </c>
      <c r="T1480" t="s">
        <v>66</v>
      </c>
    </row>
    <row r="1481" spans="18:20">
      <c r="R1481" s="46">
        <v>39888</v>
      </c>
      <c r="S1481" s="47">
        <v>0.39592592592592596</v>
      </c>
      <c r="T1481" t="s">
        <v>67</v>
      </c>
    </row>
    <row r="1482" spans="18:20">
      <c r="R1482" s="46">
        <v>39888</v>
      </c>
      <c r="S1482" s="47">
        <v>0.6056597222222222</v>
      </c>
      <c r="T1482" t="s">
        <v>73</v>
      </c>
    </row>
    <row r="1483" spans="18:20">
      <c r="R1483" s="46">
        <v>39888</v>
      </c>
      <c r="S1483" s="47">
        <v>0.60567129629629635</v>
      </c>
      <c r="T1483" t="s">
        <v>73</v>
      </c>
    </row>
    <row r="1484" spans="18:20">
      <c r="R1484" s="46">
        <v>39888</v>
      </c>
      <c r="S1484" s="47">
        <v>0.6058796296296296</v>
      </c>
      <c r="T1484" t="s">
        <v>73</v>
      </c>
    </row>
    <row r="1485" spans="18:20">
      <c r="R1485" s="46">
        <v>39888</v>
      </c>
      <c r="S1485" s="47">
        <v>0.60589120370370375</v>
      </c>
      <c r="T1485" t="s">
        <v>73</v>
      </c>
    </row>
    <row r="1486" spans="18:20">
      <c r="R1486" s="46">
        <v>39888</v>
      </c>
      <c r="S1486" s="47">
        <v>0.60613425925925923</v>
      </c>
      <c r="T1486" t="s">
        <v>73</v>
      </c>
    </row>
    <row r="1487" spans="18:20">
      <c r="R1487" s="46">
        <v>39888</v>
      </c>
      <c r="S1487" s="47">
        <v>0.60614583333333327</v>
      </c>
      <c r="T1487" t="s">
        <v>73</v>
      </c>
    </row>
    <row r="1488" spans="18:20">
      <c r="R1488" s="46">
        <v>39888</v>
      </c>
      <c r="S1488" s="47">
        <v>0.76413194444444443</v>
      </c>
      <c r="T1488" t="s">
        <v>65</v>
      </c>
    </row>
    <row r="1489" spans="18:20">
      <c r="R1489" s="46">
        <v>39888</v>
      </c>
      <c r="S1489" s="47">
        <v>0.76496527777777779</v>
      </c>
      <c r="T1489" t="s">
        <v>65</v>
      </c>
    </row>
    <row r="1490" spans="18:20">
      <c r="R1490" s="46">
        <v>39888</v>
      </c>
      <c r="S1490" s="47">
        <v>0.8774074074074073</v>
      </c>
      <c r="T1490" t="s">
        <v>65</v>
      </c>
    </row>
    <row r="1491" spans="18:20">
      <c r="R1491" s="46">
        <v>39888</v>
      </c>
      <c r="S1491" s="47">
        <v>0.87758101851851855</v>
      </c>
      <c r="T1491" t="s">
        <v>73</v>
      </c>
    </row>
    <row r="1492" spans="18:20">
      <c r="R1492" s="46">
        <v>39888</v>
      </c>
      <c r="S1492" s="47">
        <v>0.87759259259259259</v>
      </c>
      <c r="T1492" t="s">
        <v>73</v>
      </c>
    </row>
    <row r="1493" spans="18:20">
      <c r="R1493" s="46">
        <v>39888</v>
      </c>
      <c r="S1493" s="47">
        <v>0.87869212962962961</v>
      </c>
      <c r="T1493" t="s">
        <v>73</v>
      </c>
    </row>
    <row r="1494" spans="18:20">
      <c r="R1494" s="46">
        <v>39888</v>
      </c>
      <c r="S1494" s="47">
        <v>0.87870370370370365</v>
      </c>
      <c r="T1494" t="s">
        <v>73</v>
      </c>
    </row>
    <row r="1495" spans="18:20">
      <c r="R1495" s="46">
        <v>39888</v>
      </c>
      <c r="S1495" s="47">
        <v>0.40082175925925928</v>
      </c>
      <c r="T1495" t="s">
        <v>66</v>
      </c>
    </row>
    <row r="1496" spans="18:20">
      <c r="R1496" s="46">
        <v>39888</v>
      </c>
      <c r="S1496" s="47">
        <v>0.40105324074074072</v>
      </c>
      <c r="T1496" t="s">
        <v>66</v>
      </c>
    </row>
    <row r="1497" spans="18:20">
      <c r="R1497" s="46">
        <v>39889</v>
      </c>
      <c r="S1497" s="47">
        <v>0.28260416666666666</v>
      </c>
      <c r="T1497" t="s">
        <v>73</v>
      </c>
    </row>
    <row r="1498" spans="18:20">
      <c r="R1498" s="46">
        <v>39889</v>
      </c>
      <c r="S1498" s="47">
        <v>0.28261574074074075</v>
      </c>
      <c r="T1498" t="s">
        <v>73</v>
      </c>
    </row>
    <row r="1499" spans="18:20">
      <c r="R1499" s="46">
        <v>39889</v>
      </c>
      <c r="S1499" s="47">
        <v>0.54026620370370371</v>
      </c>
      <c r="T1499" t="s">
        <v>67</v>
      </c>
    </row>
    <row r="1500" spans="18:20">
      <c r="R1500" s="46">
        <v>39889</v>
      </c>
      <c r="S1500" s="47">
        <v>0.54062500000000002</v>
      </c>
      <c r="T1500" t="s">
        <v>65</v>
      </c>
    </row>
    <row r="1501" spans="18:20">
      <c r="R1501" s="46">
        <v>39889</v>
      </c>
      <c r="S1501" s="47">
        <v>0.54109953703703706</v>
      </c>
      <c r="T1501" t="s">
        <v>65</v>
      </c>
    </row>
    <row r="1502" spans="18:20">
      <c r="R1502" s="46">
        <v>39889</v>
      </c>
      <c r="S1502" s="47">
        <v>0.56172453703703706</v>
      </c>
      <c r="T1502" t="s">
        <v>66</v>
      </c>
    </row>
    <row r="1503" spans="18:20">
      <c r="R1503" s="46">
        <v>39889</v>
      </c>
      <c r="S1503" s="47">
        <v>0.56812499999999999</v>
      </c>
      <c r="T1503" t="s">
        <v>66</v>
      </c>
    </row>
    <row r="1504" spans="18:20">
      <c r="R1504" s="46">
        <v>39889</v>
      </c>
      <c r="S1504" s="47">
        <v>0.57351851851851854</v>
      </c>
      <c r="T1504" t="s">
        <v>66</v>
      </c>
    </row>
    <row r="1505" spans="18:20">
      <c r="R1505" s="46">
        <v>39889</v>
      </c>
      <c r="S1505" s="47">
        <v>0.89545138888888898</v>
      </c>
      <c r="T1505" t="s">
        <v>65</v>
      </c>
    </row>
    <row r="1506" spans="18:20">
      <c r="R1506" s="46">
        <v>39889</v>
      </c>
      <c r="S1506" s="47">
        <v>0.89549768518518524</v>
      </c>
      <c r="T1506" t="s">
        <v>67</v>
      </c>
    </row>
    <row r="1507" spans="18:20">
      <c r="R1507" s="46">
        <v>39889</v>
      </c>
      <c r="S1507" s="47">
        <v>0.89563657407407404</v>
      </c>
      <c r="T1507" t="s">
        <v>69</v>
      </c>
    </row>
    <row r="1508" spans="18:20">
      <c r="R1508" s="46">
        <v>39890</v>
      </c>
      <c r="S1508" s="47">
        <v>0.67107638888888888</v>
      </c>
      <c r="T1508" t="s">
        <v>73</v>
      </c>
    </row>
    <row r="1509" spans="18:20">
      <c r="R1509" s="46">
        <v>39890</v>
      </c>
      <c r="S1509" s="47">
        <v>0.67108796296296302</v>
      </c>
      <c r="T1509" t="s">
        <v>73</v>
      </c>
    </row>
    <row r="1510" spans="18:20">
      <c r="R1510" s="46">
        <v>39890</v>
      </c>
      <c r="S1510" s="47">
        <v>0.72026620370370376</v>
      </c>
      <c r="T1510" t="s">
        <v>67</v>
      </c>
    </row>
    <row r="1511" spans="18:20">
      <c r="R1511" s="46">
        <v>39890</v>
      </c>
      <c r="S1511" s="47">
        <v>0.72030092592592598</v>
      </c>
      <c r="T1511" t="s">
        <v>65</v>
      </c>
    </row>
    <row r="1512" spans="18:20">
      <c r="R1512" s="46">
        <v>39890</v>
      </c>
      <c r="S1512" s="47">
        <v>0.88428240740740749</v>
      </c>
      <c r="T1512" t="s">
        <v>67</v>
      </c>
    </row>
    <row r="1513" spans="18:20">
      <c r="R1513" s="46">
        <v>39891</v>
      </c>
      <c r="S1513" s="47">
        <v>0.90829861111111121</v>
      </c>
      <c r="T1513" t="s">
        <v>73</v>
      </c>
    </row>
    <row r="1514" spans="18:20">
      <c r="R1514" s="46">
        <v>39891</v>
      </c>
      <c r="S1514" s="47">
        <v>0.90831018518518514</v>
      </c>
      <c r="T1514" t="s">
        <v>73</v>
      </c>
    </row>
    <row r="1515" spans="18:20">
      <c r="R1515" s="46">
        <v>39891</v>
      </c>
      <c r="S1515" s="47">
        <v>0.9124768518518519</v>
      </c>
      <c r="T1515" t="s">
        <v>69</v>
      </c>
    </row>
    <row r="1516" spans="18:20">
      <c r="R1516" s="46">
        <v>39891</v>
      </c>
      <c r="S1516" s="47">
        <v>0.91293981481481479</v>
      </c>
      <c r="T1516" t="s">
        <v>67</v>
      </c>
    </row>
    <row r="1517" spans="18:20">
      <c r="R1517" s="46">
        <v>39891</v>
      </c>
      <c r="S1517" s="47">
        <v>0.91303240740740732</v>
      </c>
      <c r="T1517" t="s">
        <v>65</v>
      </c>
    </row>
    <row r="1518" spans="18:20">
      <c r="R1518" s="46">
        <v>39891</v>
      </c>
      <c r="S1518" s="47">
        <v>0.91315972222222219</v>
      </c>
      <c r="T1518" t="s">
        <v>65</v>
      </c>
    </row>
    <row r="1519" spans="18:20">
      <c r="R1519" s="46">
        <v>39894</v>
      </c>
      <c r="S1519" s="47">
        <v>0.6231944444444445</v>
      </c>
      <c r="T1519" t="s">
        <v>73</v>
      </c>
    </row>
    <row r="1520" spans="18:20">
      <c r="R1520" s="46">
        <v>39894</v>
      </c>
      <c r="S1520" s="47">
        <v>0.62320601851851853</v>
      </c>
      <c r="T1520" t="s">
        <v>73</v>
      </c>
    </row>
    <row r="1521" spans="18:20">
      <c r="R1521" s="46">
        <v>39894</v>
      </c>
      <c r="S1521" s="47">
        <v>0.91539351851851858</v>
      </c>
      <c r="T1521" t="s">
        <v>67</v>
      </c>
    </row>
    <row r="1522" spans="18:20">
      <c r="R1522" s="46">
        <v>39895</v>
      </c>
      <c r="S1522" s="47">
        <v>0.77106481481481481</v>
      </c>
      <c r="T1522" t="s">
        <v>65</v>
      </c>
    </row>
    <row r="1523" spans="18:20">
      <c r="R1523" s="46">
        <v>39895</v>
      </c>
      <c r="S1523" s="47">
        <v>0.78574074074074074</v>
      </c>
      <c r="T1523" t="s">
        <v>65</v>
      </c>
    </row>
    <row r="1524" spans="18:20">
      <c r="R1524" s="46">
        <v>39896</v>
      </c>
      <c r="S1524" s="47">
        <v>0.4939351851851852</v>
      </c>
      <c r="T1524" t="s">
        <v>67</v>
      </c>
    </row>
    <row r="1525" spans="18:20">
      <c r="R1525" s="46">
        <v>39896</v>
      </c>
      <c r="S1525" s="47">
        <v>0.66856481481481478</v>
      </c>
      <c r="T1525" t="s">
        <v>73</v>
      </c>
    </row>
    <row r="1526" spans="18:20">
      <c r="R1526" s="46">
        <v>39896</v>
      </c>
      <c r="S1526" s="47">
        <v>0.66857638888888893</v>
      </c>
      <c r="T1526" t="s">
        <v>73</v>
      </c>
    </row>
    <row r="1527" spans="18:20">
      <c r="R1527" s="46">
        <v>39896</v>
      </c>
      <c r="S1527" s="47">
        <v>0.88200231481481473</v>
      </c>
      <c r="T1527" t="s">
        <v>65</v>
      </c>
    </row>
    <row r="1528" spans="18:20">
      <c r="R1528" s="46">
        <v>39897</v>
      </c>
      <c r="S1528" s="47">
        <v>0.76233796296296286</v>
      </c>
      <c r="T1528" t="s">
        <v>66</v>
      </c>
    </row>
    <row r="1529" spans="18:20">
      <c r="R1529" s="46">
        <v>39897</v>
      </c>
      <c r="S1529" s="47">
        <v>0.76245370370370369</v>
      </c>
      <c r="T1529" t="s">
        <v>65</v>
      </c>
    </row>
    <row r="1530" spans="18:20">
      <c r="R1530" s="46">
        <v>39897</v>
      </c>
      <c r="S1530" s="47">
        <v>0.87018518518518517</v>
      </c>
      <c r="T1530" t="s">
        <v>65</v>
      </c>
    </row>
    <row r="1531" spans="18:20">
      <c r="R1531" s="46">
        <v>39897</v>
      </c>
      <c r="S1531" s="47">
        <v>0.87024305555555559</v>
      </c>
      <c r="T1531" t="s">
        <v>69</v>
      </c>
    </row>
    <row r="1532" spans="18:20">
      <c r="R1532" s="46">
        <v>39897</v>
      </c>
      <c r="S1532" s="47">
        <v>0.87071759259259263</v>
      </c>
      <c r="T1532" t="s">
        <v>67</v>
      </c>
    </row>
    <row r="1533" spans="18:20">
      <c r="R1533" s="46">
        <v>39897</v>
      </c>
      <c r="S1533" s="47">
        <v>0.87086805555555558</v>
      </c>
      <c r="T1533" t="s">
        <v>66</v>
      </c>
    </row>
    <row r="1534" spans="18:20">
      <c r="R1534" s="46">
        <v>39897</v>
      </c>
      <c r="S1534" s="47">
        <v>0.87133101851851846</v>
      </c>
      <c r="T1534" t="s">
        <v>66</v>
      </c>
    </row>
    <row r="1535" spans="18:20">
      <c r="R1535" s="46">
        <v>39897</v>
      </c>
      <c r="S1535" s="47">
        <v>0.87246527777777771</v>
      </c>
      <c r="T1535" t="s">
        <v>66</v>
      </c>
    </row>
    <row r="1536" spans="18:20">
      <c r="R1536" s="46">
        <v>39898</v>
      </c>
      <c r="S1536" s="47">
        <v>0.24871527777777777</v>
      </c>
      <c r="T1536" t="s">
        <v>67</v>
      </c>
    </row>
    <row r="1537" spans="18:20">
      <c r="R1537" s="46">
        <v>39898</v>
      </c>
      <c r="S1537" s="47">
        <v>0.25668981481481484</v>
      </c>
      <c r="T1537" t="s">
        <v>73</v>
      </c>
    </row>
    <row r="1538" spans="18:20">
      <c r="R1538" s="46">
        <v>39898</v>
      </c>
      <c r="S1538" s="47">
        <v>0.25670138888888888</v>
      </c>
      <c r="T1538" t="s">
        <v>73</v>
      </c>
    </row>
    <row r="1539" spans="18:20">
      <c r="R1539" s="46">
        <v>39898</v>
      </c>
      <c r="S1539" s="47">
        <v>0.35623842592592592</v>
      </c>
      <c r="T1539" t="s">
        <v>66</v>
      </c>
    </row>
    <row r="1540" spans="18:20">
      <c r="R1540" s="46">
        <v>39898</v>
      </c>
      <c r="S1540" s="47">
        <v>0.35688657407407409</v>
      </c>
      <c r="T1540" t="s">
        <v>66</v>
      </c>
    </row>
    <row r="1541" spans="18:20">
      <c r="R1541" s="46">
        <v>39898</v>
      </c>
      <c r="S1541" s="47">
        <v>0.35751157407407402</v>
      </c>
      <c r="T1541" t="s">
        <v>66</v>
      </c>
    </row>
    <row r="1542" spans="18:20">
      <c r="R1542" s="46">
        <v>39898</v>
      </c>
      <c r="S1542" s="47">
        <v>0.35803240740740744</v>
      </c>
      <c r="T1542" t="s">
        <v>66</v>
      </c>
    </row>
    <row r="1543" spans="18:20">
      <c r="R1543" s="46">
        <v>39898</v>
      </c>
      <c r="S1543" s="47">
        <v>0.35864583333333333</v>
      </c>
      <c r="T1543" t="s">
        <v>66</v>
      </c>
    </row>
    <row r="1544" spans="18:20">
      <c r="R1544" s="46">
        <v>39898</v>
      </c>
      <c r="S1544" s="47">
        <v>0.37134259259259261</v>
      </c>
      <c r="T1544" t="s">
        <v>66</v>
      </c>
    </row>
    <row r="1545" spans="18:20">
      <c r="R1545" s="46">
        <v>39898</v>
      </c>
      <c r="S1545" s="47">
        <v>0.38208333333333333</v>
      </c>
      <c r="T1545" t="s">
        <v>66</v>
      </c>
    </row>
    <row r="1546" spans="18:20">
      <c r="R1546" s="46">
        <v>39898</v>
      </c>
      <c r="S1546" s="47">
        <v>0.38278935185185187</v>
      </c>
      <c r="T1546" t="s">
        <v>66</v>
      </c>
    </row>
    <row r="1547" spans="18:20">
      <c r="R1547" s="46">
        <v>39898</v>
      </c>
      <c r="S1547" s="47">
        <v>0.56686342592592587</v>
      </c>
      <c r="T1547" t="s">
        <v>73</v>
      </c>
    </row>
    <row r="1548" spans="18:20">
      <c r="R1548" s="46">
        <v>39898</v>
      </c>
      <c r="S1548" s="47">
        <v>0.56687500000000002</v>
      </c>
      <c r="T1548" t="s">
        <v>73</v>
      </c>
    </row>
    <row r="1549" spans="18:20">
      <c r="R1549" s="46">
        <v>39898</v>
      </c>
      <c r="S1549" s="47">
        <v>0.75947916666666659</v>
      </c>
      <c r="T1549" t="s">
        <v>65</v>
      </c>
    </row>
    <row r="1550" spans="18:20">
      <c r="R1550" s="46">
        <v>39898</v>
      </c>
      <c r="S1550" s="47">
        <v>0.75957175925925924</v>
      </c>
      <c r="T1550" t="s">
        <v>65</v>
      </c>
    </row>
    <row r="1551" spans="18:20">
      <c r="R1551" s="46">
        <v>39898</v>
      </c>
      <c r="S1551" s="47">
        <v>0.89834490740740736</v>
      </c>
      <c r="T1551" t="s">
        <v>65</v>
      </c>
    </row>
    <row r="1552" spans="18:20">
      <c r="R1552" s="46">
        <v>39898</v>
      </c>
      <c r="S1552" s="47">
        <v>0.89863425925925933</v>
      </c>
      <c r="T1552" t="s">
        <v>73</v>
      </c>
    </row>
    <row r="1553" spans="18:20">
      <c r="R1553" s="46">
        <v>39898</v>
      </c>
      <c r="S1553" s="47">
        <v>0.89864583333333325</v>
      </c>
      <c r="T1553" t="s">
        <v>73</v>
      </c>
    </row>
    <row r="1554" spans="18:20">
      <c r="R1554" s="46">
        <v>39898</v>
      </c>
      <c r="S1554" s="47">
        <v>0.89940972222222226</v>
      </c>
      <c r="T1554" t="s">
        <v>67</v>
      </c>
    </row>
    <row r="1555" spans="18:20">
      <c r="R1555" s="46">
        <v>39898</v>
      </c>
      <c r="S1555" s="47">
        <v>0.93261574074074083</v>
      </c>
      <c r="T1555" t="s">
        <v>65</v>
      </c>
    </row>
    <row r="1556" spans="18:20">
      <c r="R1556" s="46">
        <v>39898</v>
      </c>
      <c r="S1556" s="47">
        <v>0.93266203703703709</v>
      </c>
      <c r="T1556" t="s">
        <v>67</v>
      </c>
    </row>
    <row r="1557" spans="18:20">
      <c r="R1557" s="46">
        <v>39899</v>
      </c>
      <c r="S1557" s="47">
        <v>0.25049768518518517</v>
      </c>
      <c r="T1557" t="s">
        <v>66</v>
      </c>
    </row>
    <row r="1558" spans="18:20">
      <c r="R1558" s="46">
        <v>39899</v>
      </c>
      <c r="S1558" s="47">
        <v>0.25056712962962963</v>
      </c>
      <c r="T1558" t="s">
        <v>67</v>
      </c>
    </row>
    <row r="1559" spans="18:20">
      <c r="R1559" s="46">
        <v>39899</v>
      </c>
      <c r="S1559" s="47">
        <v>0.45978009259259256</v>
      </c>
      <c r="T1559" t="s">
        <v>73</v>
      </c>
    </row>
    <row r="1560" spans="18:20">
      <c r="R1560" s="46">
        <v>39899</v>
      </c>
      <c r="S1560" s="47">
        <v>0.45979166666666665</v>
      </c>
      <c r="T1560" t="s">
        <v>73</v>
      </c>
    </row>
    <row r="1561" spans="18:20">
      <c r="R1561" s="46">
        <v>39899</v>
      </c>
      <c r="S1561" s="47">
        <v>0.75476851851851856</v>
      </c>
      <c r="T1561" t="s">
        <v>65</v>
      </c>
    </row>
    <row r="1562" spans="18:20">
      <c r="R1562" s="46">
        <v>39899</v>
      </c>
      <c r="S1562" s="47">
        <v>0.92715277777777771</v>
      </c>
      <c r="T1562" t="s">
        <v>65</v>
      </c>
    </row>
    <row r="1563" spans="18:20">
      <c r="R1563" s="46">
        <v>39899</v>
      </c>
      <c r="S1563" s="47">
        <v>0.98567129629629635</v>
      </c>
      <c r="T1563" t="s">
        <v>65</v>
      </c>
    </row>
    <row r="1564" spans="18:20">
      <c r="R1564" s="46">
        <v>39900</v>
      </c>
      <c r="S1564" s="47">
        <v>0.75900462962962967</v>
      </c>
      <c r="T1564" t="s">
        <v>66</v>
      </c>
    </row>
    <row r="1565" spans="18:20">
      <c r="R1565" s="46">
        <v>39900</v>
      </c>
      <c r="S1565" s="47">
        <v>0.75915509259259262</v>
      </c>
      <c r="T1565" t="s">
        <v>65</v>
      </c>
    </row>
    <row r="1566" spans="18:20">
      <c r="R1566" s="46">
        <v>39900</v>
      </c>
      <c r="S1566" s="47">
        <v>0.75922453703703707</v>
      </c>
      <c r="T1566" t="s">
        <v>66</v>
      </c>
    </row>
    <row r="1567" spans="18:20">
      <c r="R1567" s="46">
        <v>39900</v>
      </c>
      <c r="S1567" s="47">
        <v>0.75932870370370376</v>
      </c>
      <c r="T1567" t="s">
        <v>69</v>
      </c>
    </row>
    <row r="1568" spans="18:20">
      <c r="R1568" s="46">
        <v>39900</v>
      </c>
      <c r="S1568" s="47">
        <v>0.76037037037037036</v>
      </c>
      <c r="T1568" t="s">
        <v>65</v>
      </c>
    </row>
    <row r="1569" spans="18:20">
      <c r="R1569" s="46">
        <v>39900</v>
      </c>
      <c r="S1569" s="47">
        <v>0.76048611111111108</v>
      </c>
      <c r="T1569" t="s">
        <v>69</v>
      </c>
    </row>
    <row r="1570" spans="18:20">
      <c r="R1570" s="46">
        <v>39900</v>
      </c>
      <c r="S1570" s="47">
        <v>0.76126157407407413</v>
      </c>
      <c r="T1570" t="s">
        <v>65</v>
      </c>
    </row>
    <row r="1571" spans="18:20">
      <c r="R1571" s="46">
        <v>39901</v>
      </c>
      <c r="S1571" s="47">
        <v>0.750462962962963</v>
      </c>
      <c r="T1571" t="s">
        <v>65</v>
      </c>
    </row>
    <row r="1572" spans="18:20">
      <c r="R1572" s="46">
        <v>39901</v>
      </c>
      <c r="S1572" s="47">
        <v>0.91751157407407413</v>
      </c>
      <c r="T1572" t="s">
        <v>67</v>
      </c>
    </row>
  </sheetData>
  <sortState ref="Y9:AB153">
    <sortCondition ref="Y9"/>
  </sortState>
  <mergeCells count="6">
    <mergeCell ref="Y3:Z3"/>
    <mergeCell ref="B1:E1"/>
    <mergeCell ref="B3:E3"/>
    <mergeCell ref="H3:P3"/>
    <mergeCell ref="R3:T3"/>
    <mergeCell ref="V3:W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Z563"/>
  <sheetViews>
    <sheetView zoomScale="90" zoomScaleNormal="90" workbookViewId="0">
      <selection activeCell="B1" sqref="B1:E1"/>
    </sheetView>
  </sheetViews>
  <sheetFormatPr defaultRowHeight="14.4"/>
  <cols>
    <col min="2" max="2" width="11.33203125" bestFit="1" customWidth="1"/>
    <col min="3" max="3" width="8.6640625" bestFit="1" customWidth="1"/>
    <col min="4" max="4" width="10.88671875" bestFit="1" customWidth="1"/>
    <col min="5" max="5" width="11.5546875" bestFit="1" customWidth="1"/>
    <col min="8" max="8" width="11.33203125" bestFit="1" customWidth="1"/>
    <col min="9" max="9" width="8.6640625" bestFit="1" customWidth="1"/>
    <col min="10" max="10" width="10.88671875" bestFit="1" customWidth="1"/>
    <col min="11" max="11" width="10.44140625" bestFit="1" customWidth="1"/>
    <col min="18" max="18" width="11.33203125" bestFit="1" customWidth="1"/>
    <col min="19" max="19" width="10.109375" bestFit="1" customWidth="1"/>
    <col min="20" max="20" width="18.33203125" bestFit="1" customWidth="1"/>
    <col min="22" max="22" width="11.33203125" bestFit="1" customWidth="1"/>
    <col min="25" max="25" width="11.33203125" bestFit="1" customWidth="1"/>
    <col min="26" max="26" width="8.6640625" bestFit="1" customWidth="1"/>
  </cols>
  <sheetData>
    <row r="1" spans="2:26" ht="21">
      <c r="B1" s="67"/>
      <c r="C1" s="67"/>
      <c r="D1" s="67"/>
      <c r="E1" s="67"/>
      <c r="F1" s="2"/>
    </row>
    <row r="2" spans="2:26" ht="15.6">
      <c r="B2" s="1"/>
      <c r="C2" s="1"/>
      <c r="D2" s="1"/>
      <c r="E2" s="1"/>
      <c r="F2" s="2"/>
    </row>
    <row r="3" spans="2:26" ht="15.6">
      <c r="B3" s="68" t="s">
        <v>3</v>
      </c>
      <c r="C3" s="68"/>
      <c r="D3" s="68"/>
      <c r="E3" s="68"/>
      <c r="F3" s="1"/>
      <c r="H3" s="69" t="s">
        <v>7</v>
      </c>
      <c r="I3" s="69"/>
      <c r="J3" s="69"/>
      <c r="K3" s="69"/>
      <c r="L3" s="69"/>
      <c r="M3" s="69"/>
      <c r="N3" s="69"/>
      <c r="O3" s="69"/>
      <c r="P3" s="69"/>
      <c r="R3" s="70" t="s">
        <v>63</v>
      </c>
      <c r="S3" s="70"/>
      <c r="T3" s="70"/>
      <c r="V3" s="71" t="s">
        <v>92</v>
      </c>
      <c r="W3" s="71"/>
      <c r="Y3" s="66" t="s">
        <v>93</v>
      </c>
      <c r="Z3" s="66"/>
    </row>
    <row r="4" spans="2:26" ht="15.6">
      <c r="B4" s="6" t="s">
        <v>8</v>
      </c>
      <c r="C4" s="6"/>
      <c r="D4" s="7"/>
      <c r="E4" s="7"/>
      <c r="F4" s="1"/>
      <c r="H4" s="8" t="s">
        <v>8</v>
      </c>
      <c r="I4" s="8"/>
      <c r="J4" s="9"/>
      <c r="K4" s="9"/>
      <c r="L4" s="9"/>
      <c r="M4" s="5"/>
      <c r="N4" s="5"/>
      <c r="O4" s="5"/>
      <c r="P4" s="5"/>
      <c r="R4" s="50" t="s">
        <v>70</v>
      </c>
      <c r="S4" s="49" t="s">
        <v>65</v>
      </c>
      <c r="T4" s="48" t="s">
        <v>69</v>
      </c>
      <c r="V4" s="56"/>
      <c r="W4" s="56"/>
      <c r="Y4" s="57"/>
      <c r="Z4" s="57"/>
    </row>
    <row r="5" spans="2:26" ht="15.6">
      <c r="B5" s="4"/>
      <c r="C5" s="4"/>
      <c r="D5" s="4"/>
      <c r="E5" s="4" t="s">
        <v>15</v>
      </c>
      <c r="F5" s="1"/>
      <c r="H5" s="9"/>
      <c r="I5" s="9"/>
      <c r="J5" s="10"/>
      <c r="K5" s="10" t="s">
        <v>15</v>
      </c>
      <c r="L5" s="10"/>
      <c r="M5" s="5"/>
      <c r="N5" s="5"/>
      <c r="O5" s="5"/>
      <c r="P5" s="5"/>
      <c r="R5" s="49"/>
      <c r="S5" s="49" t="s">
        <v>66</v>
      </c>
      <c r="T5" s="48"/>
      <c r="V5" s="56"/>
      <c r="W5" s="56"/>
      <c r="Y5" s="57"/>
      <c r="Z5" s="57"/>
    </row>
    <row r="6" spans="2:26" ht="15.6">
      <c r="B6" s="4"/>
      <c r="C6" s="4"/>
      <c r="D6" s="4"/>
      <c r="E6" s="4" t="s">
        <v>16</v>
      </c>
      <c r="F6" s="1"/>
      <c r="H6" s="9"/>
      <c r="I6" s="9"/>
      <c r="J6" s="10"/>
      <c r="K6" s="10" t="s">
        <v>16</v>
      </c>
      <c r="L6" s="10"/>
      <c r="M6" s="5"/>
      <c r="N6" s="5"/>
      <c r="O6" s="5"/>
      <c r="P6" s="5"/>
      <c r="R6" s="49"/>
      <c r="S6" s="49" t="s">
        <v>67</v>
      </c>
      <c r="T6" s="48"/>
      <c r="V6" s="56"/>
      <c r="W6" s="56"/>
      <c r="Y6" s="57"/>
      <c r="Z6" s="57"/>
    </row>
    <row r="7" spans="2:26" ht="15.6">
      <c r="B7" s="3"/>
      <c r="C7" s="3"/>
      <c r="D7" s="3"/>
      <c r="E7" s="3"/>
      <c r="F7" s="1"/>
      <c r="H7" s="5"/>
      <c r="I7" s="5"/>
      <c r="J7" s="5"/>
      <c r="K7" s="5"/>
      <c r="L7" s="5"/>
      <c r="M7" s="5"/>
      <c r="N7" s="5"/>
      <c r="O7" s="5"/>
      <c r="P7" s="5"/>
      <c r="R7" s="49"/>
      <c r="S7" s="49" t="s">
        <v>68</v>
      </c>
      <c r="T7" s="48"/>
      <c r="V7" s="56"/>
      <c r="W7" s="56"/>
      <c r="Y7" s="57"/>
      <c r="Z7" s="57"/>
    </row>
    <row r="8" spans="2:26">
      <c r="B8" t="s">
        <v>4</v>
      </c>
      <c r="C8" t="s">
        <v>17</v>
      </c>
      <c r="D8" t="s">
        <v>11</v>
      </c>
      <c r="E8" t="s">
        <v>5</v>
      </c>
      <c r="H8" t="s">
        <v>4</v>
      </c>
      <c r="I8" t="s">
        <v>17</v>
      </c>
      <c r="J8" t="s">
        <v>11</v>
      </c>
      <c r="K8" t="s">
        <v>5</v>
      </c>
      <c r="L8" t="s">
        <v>0</v>
      </c>
      <c r="M8" s="11" t="s">
        <v>6</v>
      </c>
      <c r="N8" s="13" t="s">
        <v>2</v>
      </c>
      <c r="O8" s="13" t="s">
        <v>1</v>
      </c>
      <c r="P8" s="12" t="s">
        <v>13</v>
      </c>
      <c r="R8" s="46">
        <v>39785</v>
      </c>
      <c r="S8" s="47">
        <v>0.41107638888888887</v>
      </c>
      <c r="T8" t="s">
        <v>73</v>
      </c>
      <c r="V8" t="s">
        <v>4</v>
      </c>
      <c r="W8" t="s">
        <v>17</v>
      </c>
      <c r="Y8" t="s">
        <v>4</v>
      </c>
      <c r="Z8" t="s">
        <v>17</v>
      </c>
    </row>
    <row r="9" spans="2:26">
      <c r="B9" s="16">
        <v>39793</v>
      </c>
      <c r="C9" s="17">
        <v>0.38506944444444446</v>
      </c>
      <c r="D9">
        <v>31</v>
      </c>
      <c r="E9" t="s">
        <v>15</v>
      </c>
      <c r="H9" s="16">
        <v>39785</v>
      </c>
      <c r="I9" s="17">
        <v>0.41157407407407409</v>
      </c>
      <c r="J9">
        <v>10</v>
      </c>
      <c r="M9" s="11"/>
      <c r="N9" s="13"/>
      <c r="O9" s="13" t="s">
        <v>12</v>
      </c>
      <c r="P9" s="12"/>
      <c r="R9" s="46">
        <v>39785</v>
      </c>
      <c r="S9" s="47">
        <v>0.41197916666666662</v>
      </c>
      <c r="T9" t="s">
        <v>73</v>
      </c>
      <c r="V9" s="46">
        <v>39792</v>
      </c>
      <c r="W9" s="47">
        <v>0.4105787037037037</v>
      </c>
      <c r="Y9" s="46">
        <v>39785</v>
      </c>
      <c r="Z9" s="47">
        <v>0.6051157407407407</v>
      </c>
    </row>
    <row r="10" spans="2:26">
      <c r="B10" s="16">
        <v>39794</v>
      </c>
      <c r="C10" s="17">
        <v>0.43848379629629625</v>
      </c>
      <c r="D10">
        <v>91</v>
      </c>
      <c r="E10" t="s">
        <v>15</v>
      </c>
      <c r="H10" s="16">
        <v>39785</v>
      </c>
      <c r="I10" s="17">
        <v>0.41229166666666667</v>
      </c>
      <c r="J10">
        <v>8</v>
      </c>
      <c r="M10" s="11"/>
      <c r="N10" s="13"/>
      <c r="O10" s="13" t="s">
        <v>12</v>
      </c>
      <c r="P10" s="12"/>
      <c r="R10" s="46">
        <v>39785</v>
      </c>
      <c r="S10" s="47">
        <v>0.41265046296296298</v>
      </c>
      <c r="T10" t="s">
        <v>73</v>
      </c>
      <c r="V10" s="46">
        <v>39792</v>
      </c>
      <c r="W10" s="47">
        <v>0.41689814814814818</v>
      </c>
      <c r="Y10" s="46">
        <v>39785</v>
      </c>
      <c r="Z10" s="47">
        <v>0.60826388888888883</v>
      </c>
    </row>
    <row r="11" spans="2:26">
      <c r="B11" s="16">
        <v>39794</v>
      </c>
      <c r="C11" s="17">
        <v>0.52004629629629628</v>
      </c>
      <c r="D11">
        <v>132</v>
      </c>
      <c r="E11" t="s">
        <v>15</v>
      </c>
      <c r="H11" s="16">
        <v>39785</v>
      </c>
      <c r="I11" s="17">
        <v>0.41271990740740744</v>
      </c>
      <c r="J11">
        <v>9</v>
      </c>
      <c r="M11" s="11"/>
      <c r="N11" s="14"/>
      <c r="O11" s="14" t="s">
        <v>12</v>
      </c>
      <c r="P11" s="12"/>
      <c r="R11" s="46">
        <v>39785</v>
      </c>
      <c r="S11" s="47">
        <v>0.4135300925925926</v>
      </c>
      <c r="T11" t="s">
        <v>73</v>
      </c>
      <c r="V11" s="46">
        <v>39792</v>
      </c>
      <c r="W11" s="47">
        <v>0.42393518518518519</v>
      </c>
      <c r="Y11" s="46">
        <v>39785</v>
      </c>
      <c r="Z11" s="47">
        <v>0.82819444444444434</v>
      </c>
    </row>
    <row r="12" spans="2:26">
      <c r="B12" s="16">
        <v>39797</v>
      </c>
      <c r="C12" s="17">
        <v>0.80585648148148159</v>
      </c>
      <c r="D12">
        <v>443</v>
      </c>
      <c r="E12" t="s">
        <v>15</v>
      </c>
      <c r="H12" s="16">
        <v>39785</v>
      </c>
      <c r="I12" s="17">
        <v>0.41313657407407406</v>
      </c>
      <c r="J12">
        <v>28</v>
      </c>
      <c r="M12" s="11"/>
      <c r="N12" s="14" t="s">
        <v>12</v>
      </c>
      <c r="O12" s="13"/>
      <c r="P12" s="12"/>
      <c r="R12" s="46">
        <v>39785</v>
      </c>
      <c r="S12" s="47">
        <v>0.41819444444444448</v>
      </c>
      <c r="T12" t="s">
        <v>73</v>
      </c>
      <c r="V12" s="46">
        <v>39792</v>
      </c>
      <c r="W12" s="47">
        <v>0.46214120370370365</v>
      </c>
      <c r="Y12" s="46">
        <v>39785</v>
      </c>
      <c r="Z12" s="47">
        <v>0.83207175925925936</v>
      </c>
    </row>
    <row r="13" spans="2:26">
      <c r="B13" s="16">
        <v>39798</v>
      </c>
      <c r="C13" s="17">
        <v>0.37646990740740738</v>
      </c>
      <c r="D13">
        <v>96</v>
      </c>
      <c r="E13" t="s">
        <v>15</v>
      </c>
      <c r="H13" s="16">
        <v>39785</v>
      </c>
      <c r="I13" s="17">
        <v>0.41363425925925923</v>
      </c>
      <c r="J13">
        <v>9</v>
      </c>
      <c r="M13" s="11"/>
      <c r="N13" s="13"/>
      <c r="O13" s="14" t="s">
        <v>12</v>
      </c>
      <c r="P13" s="12"/>
      <c r="R13" s="46">
        <v>39785</v>
      </c>
      <c r="S13" s="47">
        <v>0.42148148148148151</v>
      </c>
      <c r="T13" t="s">
        <v>73</v>
      </c>
      <c r="V13" s="46">
        <v>39803</v>
      </c>
      <c r="W13" s="47">
        <v>0.55613425925925919</v>
      </c>
      <c r="Y13" s="46">
        <v>39786</v>
      </c>
      <c r="Z13" s="47">
        <v>0.38776620370370374</v>
      </c>
    </row>
    <row r="14" spans="2:26">
      <c r="B14" s="16">
        <v>39799</v>
      </c>
      <c r="C14" s="17">
        <v>0.37467592592592597</v>
      </c>
      <c r="D14">
        <v>23</v>
      </c>
      <c r="E14" t="s">
        <v>15</v>
      </c>
      <c r="H14" s="16">
        <v>39785</v>
      </c>
      <c r="I14" s="17">
        <v>0.41884259259259254</v>
      </c>
      <c r="J14">
        <v>14</v>
      </c>
      <c r="M14" s="11" t="s">
        <v>12</v>
      </c>
      <c r="N14" s="13"/>
      <c r="O14" s="13"/>
      <c r="P14" s="12"/>
      <c r="R14" s="46">
        <v>39785</v>
      </c>
      <c r="S14" s="47">
        <v>0.46232638888888888</v>
      </c>
      <c r="T14" t="s">
        <v>73</v>
      </c>
      <c r="V14" s="46">
        <v>39804</v>
      </c>
      <c r="W14" s="47">
        <v>0.59293981481481484</v>
      </c>
      <c r="Y14" s="46">
        <v>39786</v>
      </c>
      <c r="Z14" s="47">
        <v>0.39175925925925931</v>
      </c>
    </row>
    <row r="15" spans="2:26">
      <c r="B15" s="16">
        <v>39799</v>
      </c>
      <c r="C15" s="17">
        <v>0.4604166666666667</v>
      </c>
      <c r="D15">
        <v>66</v>
      </c>
      <c r="E15" t="s">
        <v>15</v>
      </c>
      <c r="H15" s="16">
        <v>39785</v>
      </c>
      <c r="I15" s="17">
        <v>0.4191319444444444</v>
      </c>
      <c r="J15">
        <v>12</v>
      </c>
      <c r="M15" s="11" t="s">
        <v>12</v>
      </c>
      <c r="N15" s="13"/>
      <c r="O15" s="13"/>
      <c r="P15" s="12"/>
      <c r="R15" s="46">
        <v>39785</v>
      </c>
      <c r="S15" s="47">
        <v>0.47400462962962964</v>
      </c>
      <c r="T15" t="s">
        <v>73</v>
      </c>
      <c r="V15" s="46">
        <v>39804</v>
      </c>
      <c r="W15" s="47">
        <v>0.60581018518518526</v>
      </c>
      <c r="Y15" s="46">
        <v>39786</v>
      </c>
      <c r="Z15" s="47">
        <v>0.41711805555555559</v>
      </c>
    </row>
    <row r="16" spans="2:26">
      <c r="B16" s="16">
        <v>39799</v>
      </c>
      <c r="C16" s="17">
        <v>0.65114583333333331</v>
      </c>
      <c r="D16">
        <v>79</v>
      </c>
      <c r="E16" t="s">
        <v>15</v>
      </c>
      <c r="H16" s="16">
        <v>39785</v>
      </c>
      <c r="I16" s="17">
        <v>0.41938657407407409</v>
      </c>
      <c r="J16">
        <v>13</v>
      </c>
      <c r="M16" s="11" t="s">
        <v>12</v>
      </c>
      <c r="N16" s="13"/>
      <c r="O16" s="13"/>
      <c r="P16" s="12"/>
      <c r="R16" s="46">
        <v>39785</v>
      </c>
      <c r="S16" s="47">
        <v>0.47631944444444446</v>
      </c>
      <c r="T16" t="s">
        <v>73</v>
      </c>
      <c r="V16" s="46">
        <v>39804</v>
      </c>
      <c r="W16" s="47">
        <v>0.63962962962962966</v>
      </c>
      <c r="Y16" s="46">
        <v>39786</v>
      </c>
      <c r="Z16" s="47">
        <v>0.48572916666666671</v>
      </c>
    </row>
    <row r="17" spans="2:26">
      <c r="B17" s="16">
        <v>39799</v>
      </c>
      <c r="C17" s="17">
        <v>0.74711805555555555</v>
      </c>
      <c r="D17">
        <v>45</v>
      </c>
      <c r="E17" t="s">
        <v>15</v>
      </c>
      <c r="H17" s="16">
        <v>39785</v>
      </c>
      <c r="I17" s="17">
        <v>0.41966435185185186</v>
      </c>
      <c r="J17">
        <v>13</v>
      </c>
      <c r="M17" s="11" t="s">
        <v>12</v>
      </c>
      <c r="N17" s="13"/>
      <c r="O17" s="13"/>
      <c r="P17" s="12"/>
      <c r="R17" s="46">
        <v>39785</v>
      </c>
      <c r="S17" s="47">
        <v>0.47714120370370372</v>
      </c>
      <c r="T17" t="s">
        <v>73</v>
      </c>
      <c r="V17" s="46">
        <v>39804</v>
      </c>
      <c r="W17" s="47">
        <v>0.7203587962962964</v>
      </c>
      <c r="Y17" s="46">
        <v>39786</v>
      </c>
      <c r="Z17" s="47">
        <v>0.48746527777777776</v>
      </c>
    </row>
    <row r="18" spans="2:26">
      <c r="B18" s="16">
        <v>39800</v>
      </c>
      <c r="C18" s="17">
        <v>0.47291666666666665</v>
      </c>
      <c r="D18">
        <v>87</v>
      </c>
      <c r="E18" t="s">
        <v>15</v>
      </c>
      <c r="H18" s="16">
        <v>39785</v>
      </c>
      <c r="I18" s="17">
        <v>0.41994212962962968</v>
      </c>
      <c r="J18">
        <v>19</v>
      </c>
      <c r="M18" s="11" t="s">
        <v>12</v>
      </c>
      <c r="N18" s="13"/>
      <c r="O18" s="13"/>
      <c r="P18" s="12"/>
      <c r="R18" s="46">
        <v>39785</v>
      </c>
      <c r="S18" s="47">
        <v>0.47736111111111112</v>
      </c>
      <c r="T18" t="s">
        <v>73</v>
      </c>
      <c r="V18" s="46">
        <v>39806</v>
      </c>
      <c r="W18" s="47">
        <v>0.46730324074074076</v>
      </c>
      <c r="Y18" s="46">
        <v>39786</v>
      </c>
      <c r="Z18" s="47">
        <v>0.48956018518518518</v>
      </c>
    </row>
    <row r="19" spans="2:26">
      <c r="B19" s="16">
        <v>39801</v>
      </c>
      <c r="C19" s="17">
        <v>0.49603009259259262</v>
      </c>
      <c r="D19">
        <v>25</v>
      </c>
      <c r="E19" t="s">
        <v>16</v>
      </c>
      <c r="H19" s="16">
        <v>39785</v>
      </c>
      <c r="I19" s="17">
        <v>0.42040509259259262</v>
      </c>
      <c r="J19">
        <v>13</v>
      </c>
      <c r="M19" s="11" t="s">
        <v>12</v>
      </c>
      <c r="N19" s="13"/>
      <c r="O19" s="13"/>
      <c r="P19" s="12"/>
      <c r="R19" s="46">
        <v>39785</v>
      </c>
      <c r="S19" s="47">
        <v>0.47741898148148149</v>
      </c>
      <c r="T19" t="s">
        <v>73</v>
      </c>
      <c r="V19" s="46">
        <v>39821</v>
      </c>
      <c r="W19" s="47">
        <v>0.56410879629629629</v>
      </c>
      <c r="Y19" s="46">
        <v>39786</v>
      </c>
      <c r="Z19" s="47">
        <v>0.59297453703703706</v>
      </c>
    </row>
    <row r="20" spans="2:26">
      <c r="B20" s="16">
        <v>39804</v>
      </c>
      <c r="C20" s="17">
        <v>0.47475694444444444</v>
      </c>
      <c r="D20">
        <v>291</v>
      </c>
      <c r="E20" t="s">
        <v>15</v>
      </c>
      <c r="H20" s="16">
        <v>39785</v>
      </c>
      <c r="I20" s="17">
        <v>0.42203703703703704</v>
      </c>
      <c r="J20">
        <v>13</v>
      </c>
      <c r="M20" s="11"/>
      <c r="N20" s="13" t="s">
        <v>12</v>
      </c>
      <c r="O20" s="13"/>
      <c r="P20" s="12"/>
      <c r="R20" s="46">
        <v>39785</v>
      </c>
      <c r="S20" s="47">
        <v>0.47782407407407407</v>
      </c>
      <c r="T20" t="s">
        <v>73</v>
      </c>
      <c r="V20" s="46">
        <v>39826</v>
      </c>
      <c r="W20" s="47">
        <v>0.58400462962962962</v>
      </c>
      <c r="Y20" s="46">
        <v>39787</v>
      </c>
      <c r="Z20" s="47">
        <v>0.37835648148148149</v>
      </c>
    </row>
    <row r="21" spans="2:26">
      <c r="B21" s="16">
        <v>39805</v>
      </c>
      <c r="C21" s="17">
        <v>0.45667824074074076</v>
      </c>
      <c r="D21">
        <v>71</v>
      </c>
      <c r="E21" t="s">
        <v>15</v>
      </c>
      <c r="H21" s="16">
        <v>39785</v>
      </c>
      <c r="I21" s="17">
        <v>0.42296296296296299</v>
      </c>
      <c r="J21">
        <v>25</v>
      </c>
      <c r="M21" s="11"/>
      <c r="N21" s="13" t="s">
        <v>12</v>
      </c>
      <c r="O21" s="13"/>
      <c r="P21" s="12"/>
      <c r="R21" s="46">
        <v>39785</v>
      </c>
      <c r="S21" s="47">
        <v>0.47835648148148152</v>
      </c>
      <c r="T21" t="s">
        <v>71</v>
      </c>
      <c r="V21" s="46">
        <v>39826</v>
      </c>
      <c r="W21" s="47">
        <v>0.58907407407407408</v>
      </c>
      <c r="Y21" s="46">
        <v>39787</v>
      </c>
      <c r="Z21" s="47">
        <v>0.39405092592592594</v>
      </c>
    </row>
    <row r="22" spans="2:26">
      <c r="B22" s="16">
        <v>39806</v>
      </c>
      <c r="C22" s="17">
        <v>0.42479166666666668</v>
      </c>
      <c r="D22">
        <v>46</v>
      </c>
      <c r="E22" t="s">
        <v>15</v>
      </c>
      <c r="H22" s="16">
        <v>39785</v>
      </c>
      <c r="I22" s="17">
        <v>0.46263888888888888</v>
      </c>
      <c r="J22">
        <v>41</v>
      </c>
      <c r="M22" s="11"/>
      <c r="N22" s="13"/>
      <c r="O22" s="13" t="s">
        <v>12</v>
      </c>
      <c r="P22" s="12"/>
      <c r="R22" s="46">
        <v>39785</v>
      </c>
      <c r="S22" s="47">
        <v>0.47865740740740742</v>
      </c>
      <c r="T22" t="s">
        <v>73</v>
      </c>
      <c r="V22" s="46">
        <v>39826</v>
      </c>
      <c r="W22" s="47">
        <v>0.59863425925925928</v>
      </c>
      <c r="Y22" s="46">
        <v>39787</v>
      </c>
      <c r="Z22" s="47">
        <v>0.4740625</v>
      </c>
    </row>
    <row r="23" spans="2:26">
      <c r="B23" s="16">
        <v>39806</v>
      </c>
      <c r="C23" s="17">
        <v>0.46859953703703705</v>
      </c>
      <c r="D23">
        <v>41</v>
      </c>
      <c r="E23" t="s">
        <v>15</v>
      </c>
      <c r="H23" s="16">
        <v>39785</v>
      </c>
      <c r="I23" s="17">
        <v>0.47202546296296299</v>
      </c>
      <c r="J23">
        <v>13</v>
      </c>
      <c r="M23" s="11" t="s">
        <v>12</v>
      </c>
      <c r="N23" s="13"/>
      <c r="O23" s="13"/>
      <c r="P23" s="12"/>
      <c r="R23" s="46">
        <v>39785</v>
      </c>
      <c r="S23" s="47">
        <v>0.48133101851851851</v>
      </c>
      <c r="T23" t="s">
        <v>73</v>
      </c>
      <c r="V23" s="46">
        <v>39836</v>
      </c>
      <c r="W23" s="47">
        <v>0.4107986111111111</v>
      </c>
      <c r="Y23" s="46">
        <v>39787</v>
      </c>
      <c r="Z23" s="47">
        <v>0.61386574074074074</v>
      </c>
    </row>
    <row r="24" spans="2:26">
      <c r="B24" s="16">
        <v>39806</v>
      </c>
      <c r="C24" s="17">
        <v>0.46931712962962963</v>
      </c>
      <c r="D24">
        <v>60</v>
      </c>
      <c r="E24" t="s">
        <v>15</v>
      </c>
      <c r="H24" s="16">
        <v>39785</v>
      </c>
      <c r="I24" s="17">
        <v>0.47233796296296293</v>
      </c>
      <c r="J24">
        <v>12</v>
      </c>
      <c r="M24" s="11" t="s">
        <v>12</v>
      </c>
      <c r="N24" s="13"/>
      <c r="O24" s="13"/>
      <c r="P24" s="12"/>
      <c r="R24" s="46">
        <v>39785</v>
      </c>
      <c r="S24" s="47">
        <v>0.51549768518518524</v>
      </c>
      <c r="T24" t="s">
        <v>73</v>
      </c>
      <c r="V24" s="46">
        <v>39836</v>
      </c>
      <c r="W24" s="47">
        <v>0.48797453703703703</v>
      </c>
      <c r="Y24" s="46">
        <v>39787</v>
      </c>
      <c r="Z24" s="47">
        <v>0.62202546296296302</v>
      </c>
    </row>
    <row r="25" spans="2:26">
      <c r="B25" s="16">
        <v>39819</v>
      </c>
      <c r="C25" s="17">
        <v>0.45581018518518518</v>
      </c>
      <c r="D25">
        <v>138</v>
      </c>
      <c r="E25" t="s">
        <v>15</v>
      </c>
      <c r="H25" s="16">
        <v>39785</v>
      </c>
      <c r="I25" s="17">
        <v>0.47263888888888889</v>
      </c>
      <c r="J25">
        <v>12</v>
      </c>
      <c r="M25" s="11" t="s">
        <v>12</v>
      </c>
      <c r="N25" s="13"/>
      <c r="O25" s="13"/>
      <c r="P25" s="12"/>
      <c r="R25" s="46">
        <v>39785</v>
      </c>
      <c r="S25" s="47">
        <v>0.51590277777777771</v>
      </c>
      <c r="T25" t="s">
        <v>73</v>
      </c>
      <c r="V25" s="46">
        <v>39837</v>
      </c>
      <c r="W25" s="47">
        <v>0.52034722222222218</v>
      </c>
      <c r="Y25" s="46">
        <v>39787</v>
      </c>
      <c r="Z25" s="47">
        <v>0.84575231481481483</v>
      </c>
    </row>
    <row r="26" spans="2:26">
      <c r="B26" s="16">
        <v>39819</v>
      </c>
      <c r="C26" s="17">
        <v>0.52349537037037031</v>
      </c>
      <c r="D26">
        <v>81</v>
      </c>
      <c r="E26" t="s">
        <v>15</v>
      </c>
      <c r="H26" s="16">
        <v>39785</v>
      </c>
      <c r="I26" s="17">
        <v>0.47290509259259261</v>
      </c>
      <c r="J26">
        <v>13</v>
      </c>
      <c r="M26" s="11" t="s">
        <v>12</v>
      </c>
      <c r="N26" s="13"/>
      <c r="O26" s="13"/>
      <c r="P26" s="12"/>
      <c r="R26" s="46">
        <v>39785</v>
      </c>
      <c r="S26" s="47">
        <v>0.60090277777777779</v>
      </c>
      <c r="T26" t="s">
        <v>73</v>
      </c>
      <c r="V26" s="46">
        <v>39861</v>
      </c>
      <c r="W26" s="47">
        <v>0.39701388888888883</v>
      </c>
      <c r="Y26" s="46">
        <v>39787</v>
      </c>
      <c r="Z26" s="47">
        <v>0.85479166666666673</v>
      </c>
    </row>
    <row r="27" spans="2:26">
      <c r="B27" s="16">
        <v>39820</v>
      </c>
      <c r="C27" s="17">
        <v>0.42482638888888885</v>
      </c>
      <c r="D27">
        <v>181</v>
      </c>
      <c r="E27" t="s">
        <v>15</v>
      </c>
      <c r="H27" s="16">
        <v>39785</v>
      </c>
      <c r="I27" s="17">
        <v>0.47337962962962959</v>
      </c>
      <c r="J27">
        <v>13</v>
      </c>
      <c r="M27" s="11" t="s">
        <v>12</v>
      </c>
      <c r="N27" s="13"/>
      <c r="O27" s="13"/>
      <c r="P27" s="12"/>
      <c r="R27" s="46">
        <v>39785</v>
      </c>
      <c r="S27" s="47">
        <v>0.60180555555555559</v>
      </c>
      <c r="T27" t="s">
        <v>73</v>
      </c>
      <c r="V27" s="46">
        <v>39888</v>
      </c>
      <c r="W27" s="47">
        <v>0.56533564814814818</v>
      </c>
      <c r="Y27" s="46">
        <v>39787</v>
      </c>
      <c r="Z27" s="47">
        <v>0.86009259259259263</v>
      </c>
    </row>
    <row r="28" spans="2:26">
      <c r="B28" s="46">
        <v>39842</v>
      </c>
      <c r="C28" s="47">
        <v>0.46849537037037042</v>
      </c>
      <c r="D28">
        <v>48</v>
      </c>
      <c r="E28" t="s">
        <v>15</v>
      </c>
      <c r="H28" s="16">
        <v>39785</v>
      </c>
      <c r="I28" s="17">
        <v>0.47364583333333332</v>
      </c>
      <c r="J28">
        <v>21</v>
      </c>
      <c r="M28" s="15" t="s">
        <v>12</v>
      </c>
      <c r="N28" s="13"/>
      <c r="O28" s="13"/>
      <c r="P28" s="12"/>
      <c r="R28" s="46">
        <v>39785</v>
      </c>
      <c r="S28" s="47">
        <v>0.60342592592592592</v>
      </c>
      <c r="T28" t="s">
        <v>73</v>
      </c>
      <c r="V28" s="46">
        <v>39888</v>
      </c>
      <c r="W28" s="47">
        <v>0.76797453703703711</v>
      </c>
      <c r="Y28" s="46">
        <v>39788</v>
      </c>
      <c r="Z28" s="47">
        <v>0.4425</v>
      </c>
    </row>
    <row r="29" spans="2:26">
      <c r="B29" s="46">
        <v>39842</v>
      </c>
      <c r="C29" s="47">
        <v>0.46949074074074071</v>
      </c>
      <c r="D29">
        <v>54</v>
      </c>
      <c r="E29" t="s">
        <v>15</v>
      </c>
      <c r="H29" s="16">
        <v>39785</v>
      </c>
      <c r="I29" s="17">
        <v>0.47468749999999998</v>
      </c>
      <c r="J29">
        <v>12</v>
      </c>
      <c r="M29" s="15" t="s">
        <v>12</v>
      </c>
      <c r="N29" s="13"/>
      <c r="O29" s="13"/>
      <c r="P29" s="12"/>
      <c r="R29" s="46">
        <v>39785</v>
      </c>
      <c r="S29" s="47">
        <v>0.82575231481481481</v>
      </c>
      <c r="T29" t="s">
        <v>73</v>
      </c>
      <c r="Y29" s="46">
        <v>39788</v>
      </c>
      <c r="Z29" s="47">
        <v>0.44427083333333334</v>
      </c>
    </row>
    <row r="30" spans="2:26">
      <c r="B30" s="46">
        <v>39856</v>
      </c>
      <c r="C30" s="47">
        <v>0.72763888888888895</v>
      </c>
      <c r="D30">
        <v>6</v>
      </c>
      <c r="E30" t="s">
        <v>16</v>
      </c>
      <c r="H30" s="16">
        <v>39785</v>
      </c>
      <c r="I30" s="17">
        <v>0.47886574074074079</v>
      </c>
      <c r="J30">
        <v>74</v>
      </c>
      <c r="M30" s="11"/>
      <c r="N30" s="13"/>
      <c r="O30" s="13" t="s">
        <v>12</v>
      </c>
      <c r="P30" s="12"/>
      <c r="R30" s="46">
        <v>39785</v>
      </c>
      <c r="S30" s="47">
        <v>0.83364583333333331</v>
      </c>
      <c r="T30" t="s">
        <v>73</v>
      </c>
      <c r="Y30" s="46">
        <v>39788</v>
      </c>
      <c r="Z30" s="47">
        <v>0.44653935185185184</v>
      </c>
    </row>
    <row r="31" spans="2:26">
      <c r="B31" s="46">
        <v>39877</v>
      </c>
      <c r="C31" s="47">
        <v>0.62584490740740739</v>
      </c>
      <c r="D31">
        <v>45</v>
      </c>
      <c r="E31" t="s">
        <v>15</v>
      </c>
      <c r="H31" s="16">
        <v>39785</v>
      </c>
      <c r="I31" s="17">
        <v>0.4810532407407408</v>
      </c>
      <c r="J31">
        <v>14</v>
      </c>
      <c r="M31" s="11"/>
      <c r="N31" s="13" t="s">
        <v>12</v>
      </c>
      <c r="O31" s="13"/>
      <c r="P31" s="12"/>
      <c r="R31" s="46">
        <v>39785</v>
      </c>
      <c r="S31" s="47">
        <v>0.83508101851851846</v>
      </c>
      <c r="T31" t="s">
        <v>65</v>
      </c>
      <c r="Y31" s="46">
        <v>39788</v>
      </c>
      <c r="Z31" s="47">
        <v>0.44901620370370371</v>
      </c>
    </row>
    <row r="32" spans="2:26">
      <c r="H32" s="16">
        <v>39785</v>
      </c>
      <c r="I32" s="17">
        <v>0.51671296296296299</v>
      </c>
      <c r="J32">
        <v>45</v>
      </c>
      <c r="M32" s="11"/>
      <c r="N32" s="13" t="s">
        <v>12</v>
      </c>
      <c r="O32" s="13"/>
      <c r="P32" s="12"/>
      <c r="R32" s="46">
        <v>39785</v>
      </c>
      <c r="S32" s="47">
        <v>0.83513888888888888</v>
      </c>
      <c r="T32" t="s">
        <v>67</v>
      </c>
      <c r="Y32" s="46">
        <v>39788</v>
      </c>
      <c r="Z32" s="47">
        <v>0.4559375</v>
      </c>
    </row>
    <row r="33" spans="8:26">
      <c r="H33" s="16">
        <v>39785</v>
      </c>
      <c r="I33" s="17">
        <v>0.60364583333333333</v>
      </c>
      <c r="J33">
        <v>74</v>
      </c>
      <c r="M33" s="11"/>
      <c r="N33" s="13"/>
      <c r="O33" s="13" t="s">
        <v>12</v>
      </c>
      <c r="P33" s="12"/>
      <c r="R33" s="46">
        <v>39785</v>
      </c>
      <c r="S33" s="47">
        <v>0.83521990740740737</v>
      </c>
      <c r="T33" t="s">
        <v>68</v>
      </c>
      <c r="Y33" s="46">
        <v>39788</v>
      </c>
      <c r="Z33" s="47">
        <v>0.59424768518518511</v>
      </c>
    </row>
    <row r="34" spans="8:26">
      <c r="H34" s="16">
        <v>39785</v>
      </c>
      <c r="I34" s="17">
        <v>0.64505787037037032</v>
      </c>
      <c r="J34">
        <v>60</v>
      </c>
      <c r="M34" s="11"/>
      <c r="N34" s="13" t="s">
        <v>12</v>
      </c>
      <c r="O34" s="13"/>
      <c r="P34" s="12"/>
      <c r="R34" s="46">
        <v>39785</v>
      </c>
      <c r="S34" s="47">
        <v>0.83530092592592586</v>
      </c>
      <c r="T34" t="s">
        <v>66</v>
      </c>
      <c r="Y34" s="46">
        <v>39788</v>
      </c>
      <c r="Z34" s="47">
        <v>0.5982291666666667</v>
      </c>
    </row>
    <row r="35" spans="8:26">
      <c r="H35" s="16">
        <v>39785</v>
      </c>
      <c r="I35" s="17">
        <v>0.82685185185185184</v>
      </c>
      <c r="J35">
        <v>69</v>
      </c>
      <c r="M35" s="11"/>
      <c r="N35" s="13" t="s">
        <v>12</v>
      </c>
      <c r="O35" s="13"/>
      <c r="P35" s="12"/>
      <c r="R35" s="46">
        <v>39786</v>
      </c>
      <c r="S35" s="47">
        <v>0.49722222222222223</v>
      </c>
      <c r="T35" t="s">
        <v>73</v>
      </c>
      <c r="Y35" s="46">
        <v>39788</v>
      </c>
      <c r="Z35" s="47">
        <v>0.72177083333333336</v>
      </c>
    </row>
    <row r="36" spans="8:26">
      <c r="H36" s="16">
        <v>39785</v>
      </c>
      <c r="I36" s="17">
        <v>0.83423611111111118</v>
      </c>
      <c r="J36">
        <v>39</v>
      </c>
      <c r="M36" s="11"/>
      <c r="N36" s="13" t="s">
        <v>12</v>
      </c>
      <c r="O36" s="13"/>
      <c r="P36" s="12"/>
      <c r="R36" s="46">
        <v>39786</v>
      </c>
      <c r="S36" s="47">
        <v>0.51760416666666664</v>
      </c>
      <c r="T36" t="s">
        <v>65</v>
      </c>
      <c r="Y36" s="46">
        <v>39788</v>
      </c>
      <c r="Z36" s="47">
        <v>0.7287731481481482</v>
      </c>
    </row>
    <row r="37" spans="8:26">
      <c r="H37" s="16">
        <v>39786</v>
      </c>
      <c r="I37" s="17">
        <v>0.39074074074074078</v>
      </c>
      <c r="J37">
        <v>71</v>
      </c>
      <c r="M37" s="11"/>
      <c r="N37" s="13" t="s">
        <v>12</v>
      </c>
      <c r="O37" s="13"/>
      <c r="P37" s="12"/>
      <c r="R37" s="46">
        <v>39786</v>
      </c>
      <c r="S37" s="47">
        <v>0.52728009259259256</v>
      </c>
      <c r="T37" t="s">
        <v>66</v>
      </c>
      <c r="Y37" s="46">
        <v>39788</v>
      </c>
      <c r="Z37" s="47">
        <v>0.73121527777777784</v>
      </c>
    </row>
    <row r="38" spans="8:26">
      <c r="H38" s="16">
        <v>39786</v>
      </c>
      <c r="I38" s="17">
        <v>0.42829861111111112</v>
      </c>
      <c r="J38">
        <v>116</v>
      </c>
      <c r="M38" s="11"/>
      <c r="N38" s="13" t="s">
        <v>12</v>
      </c>
      <c r="O38" s="13"/>
      <c r="P38" s="12"/>
      <c r="R38" s="46">
        <v>39786</v>
      </c>
      <c r="S38" s="47">
        <v>0.57464120370370375</v>
      </c>
      <c r="T38" t="s">
        <v>71</v>
      </c>
      <c r="Y38" s="46">
        <v>39788</v>
      </c>
      <c r="Z38" s="47">
        <v>0.73633101851851857</v>
      </c>
    </row>
    <row r="39" spans="8:26">
      <c r="H39" s="16">
        <v>39786</v>
      </c>
      <c r="I39" s="17">
        <v>0.51607638888888896</v>
      </c>
      <c r="J39">
        <v>21</v>
      </c>
      <c r="M39" s="11"/>
      <c r="N39" s="13" t="s">
        <v>12</v>
      </c>
      <c r="O39" s="13"/>
      <c r="P39" s="12"/>
      <c r="R39" s="46">
        <v>39786</v>
      </c>
      <c r="S39" s="47">
        <v>0.57598379629629626</v>
      </c>
      <c r="T39" t="s">
        <v>73</v>
      </c>
      <c r="Y39" s="46">
        <v>39791</v>
      </c>
      <c r="Z39" s="47">
        <v>0.41704861111111113</v>
      </c>
    </row>
    <row r="40" spans="8:26">
      <c r="H40" s="16">
        <v>39786</v>
      </c>
      <c r="I40" s="17">
        <v>0.5800925925925926</v>
      </c>
      <c r="J40">
        <v>29</v>
      </c>
      <c r="M40" s="11"/>
      <c r="N40" s="13"/>
      <c r="O40" s="13" t="s">
        <v>12</v>
      </c>
      <c r="P40" s="12"/>
      <c r="R40" s="46">
        <v>39786</v>
      </c>
      <c r="S40" s="47">
        <v>0.57959490740740738</v>
      </c>
      <c r="T40" t="s">
        <v>73</v>
      </c>
      <c r="Y40" s="46">
        <v>39791</v>
      </c>
      <c r="Z40" s="47">
        <v>0.53123842592592596</v>
      </c>
    </row>
    <row r="41" spans="8:26">
      <c r="H41" s="16">
        <v>39786</v>
      </c>
      <c r="I41" s="17">
        <v>0.58315972222222223</v>
      </c>
      <c r="J41">
        <v>41</v>
      </c>
      <c r="M41" s="11"/>
      <c r="N41" s="13" t="s">
        <v>12</v>
      </c>
      <c r="O41" s="13"/>
      <c r="P41" s="12"/>
      <c r="R41" s="46">
        <v>39786</v>
      </c>
      <c r="S41" s="47">
        <v>0.82409722222222215</v>
      </c>
      <c r="T41" t="s">
        <v>73</v>
      </c>
      <c r="Y41" s="46">
        <v>39796</v>
      </c>
      <c r="Z41" s="47">
        <v>0.48498842592592589</v>
      </c>
    </row>
    <row r="42" spans="8:26">
      <c r="H42" s="16">
        <v>39786</v>
      </c>
      <c r="I42" s="17">
        <v>0.61062499999999997</v>
      </c>
      <c r="J42">
        <v>44</v>
      </c>
      <c r="M42" s="11"/>
      <c r="N42" s="13" t="s">
        <v>12</v>
      </c>
      <c r="O42" s="13"/>
      <c r="P42" s="12"/>
      <c r="R42" s="46">
        <v>39786</v>
      </c>
      <c r="S42" s="47">
        <v>0.58987268518518521</v>
      </c>
      <c r="T42" t="s">
        <v>71</v>
      </c>
      <c r="Y42" s="46">
        <v>39798</v>
      </c>
      <c r="Z42" s="47">
        <v>0.46171296296296299</v>
      </c>
    </row>
    <row r="43" spans="8:26">
      <c r="H43" s="16">
        <v>39786</v>
      </c>
      <c r="I43" s="17">
        <v>0.82444444444444442</v>
      </c>
      <c r="J43">
        <v>31</v>
      </c>
      <c r="M43" s="11"/>
      <c r="N43" s="13"/>
      <c r="O43" s="13" t="s">
        <v>12</v>
      </c>
      <c r="P43" s="12"/>
      <c r="R43" s="46">
        <v>39786</v>
      </c>
      <c r="S43" s="47">
        <v>0.60759259259259257</v>
      </c>
      <c r="T43" t="s">
        <v>73</v>
      </c>
      <c r="Y43" s="46">
        <v>39799</v>
      </c>
      <c r="Z43" s="47">
        <v>0.59410879629629632</v>
      </c>
    </row>
    <row r="44" spans="8:26">
      <c r="H44" s="16">
        <v>39787</v>
      </c>
      <c r="I44" s="17">
        <v>0.42643518518518514</v>
      </c>
      <c r="J44">
        <v>14</v>
      </c>
      <c r="M44" s="11"/>
      <c r="N44" s="13" t="s">
        <v>12</v>
      </c>
      <c r="O44" s="13"/>
      <c r="P44" s="12"/>
      <c r="R44" s="46">
        <v>39786</v>
      </c>
      <c r="S44" s="47">
        <v>0.60848379629629623</v>
      </c>
      <c r="T44" t="s">
        <v>73</v>
      </c>
      <c r="Y44" s="46">
        <v>39799</v>
      </c>
      <c r="Z44" s="47">
        <v>0.59996527777777775</v>
      </c>
    </row>
    <row r="45" spans="8:26">
      <c r="H45" s="16">
        <v>39787</v>
      </c>
      <c r="I45" s="17">
        <v>0.42711805555555554</v>
      </c>
      <c r="J45">
        <v>72</v>
      </c>
      <c r="M45" s="11"/>
      <c r="N45" s="13" t="s">
        <v>12</v>
      </c>
      <c r="O45" s="13"/>
      <c r="P45" s="12"/>
      <c r="R45" s="46">
        <v>39786</v>
      </c>
      <c r="S45" s="47">
        <v>0.60910879629629633</v>
      </c>
      <c r="T45" t="s">
        <v>73</v>
      </c>
      <c r="Y45" s="46">
        <v>39806</v>
      </c>
      <c r="Z45" s="47">
        <v>0.40820601851851851</v>
      </c>
    </row>
    <row r="46" spans="8:26">
      <c r="H46" s="16">
        <v>39787</v>
      </c>
      <c r="I46" s="17">
        <v>0.46090277777777783</v>
      </c>
      <c r="J46">
        <v>217</v>
      </c>
      <c r="M46" s="11" t="s">
        <v>12</v>
      </c>
      <c r="N46" s="13"/>
      <c r="O46" s="13"/>
      <c r="P46" s="12"/>
      <c r="R46" s="46">
        <v>39787</v>
      </c>
      <c r="S46" s="47">
        <v>0.50944444444444448</v>
      </c>
      <c r="T46" t="s">
        <v>73</v>
      </c>
      <c r="Y46" s="46">
        <v>39806</v>
      </c>
      <c r="Z46" s="47">
        <v>0.41516203703703702</v>
      </c>
    </row>
    <row r="47" spans="8:26">
      <c r="H47" s="16">
        <v>39787</v>
      </c>
      <c r="I47" s="17">
        <v>0.50981481481481483</v>
      </c>
      <c r="J47">
        <v>88</v>
      </c>
      <c r="M47" s="11"/>
      <c r="N47" s="13"/>
      <c r="O47" s="13" t="s">
        <v>12</v>
      </c>
      <c r="P47" s="12"/>
      <c r="R47" s="46">
        <v>39787</v>
      </c>
      <c r="S47" s="47">
        <v>0.51997685185185183</v>
      </c>
      <c r="T47" t="s">
        <v>67</v>
      </c>
      <c r="Y47" s="46">
        <v>39806</v>
      </c>
      <c r="Z47" s="47">
        <v>0.42143518518518519</v>
      </c>
    </row>
    <row r="48" spans="8:26">
      <c r="H48" s="16">
        <v>39788</v>
      </c>
      <c r="I48" s="17">
        <v>0.46418981481481486</v>
      </c>
      <c r="J48">
        <v>59</v>
      </c>
      <c r="M48" s="11"/>
      <c r="N48" s="13"/>
      <c r="O48" s="13" t="s">
        <v>12</v>
      </c>
      <c r="P48" s="12"/>
      <c r="R48" s="46">
        <v>39787</v>
      </c>
      <c r="S48" s="47">
        <v>0.52921296296296294</v>
      </c>
      <c r="T48" t="s">
        <v>66</v>
      </c>
      <c r="Y48" s="46">
        <v>39806</v>
      </c>
      <c r="Z48" s="47">
        <v>0.42563657407407413</v>
      </c>
    </row>
    <row r="49" spans="8:26">
      <c r="H49" s="16">
        <v>39788</v>
      </c>
      <c r="I49" s="17">
        <v>0.49387731481481478</v>
      </c>
      <c r="J49">
        <v>69</v>
      </c>
      <c r="M49" s="11"/>
      <c r="N49" s="13"/>
      <c r="O49" s="13" t="s">
        <v>12</v>
      </c>
      <c r="P49" s="12"/>
      <c r="R49" s="46">
        <v>39787</v>
      </c>
      <c r="S49" s="47">
        <v>0.59228009259259262</v>
      </c>
      <c r="T49" t="s">
        <v>67</v>
      </c>
      <c r="Y49" s="46">
        <v>39806</v>
      </c>
      <c r="Z49" s="47">
        <v>0.43376157407407406</v>
      </c>
    </row>
    <row r="50" spans="8:26">
      <c r="H50" s="16">
        <v>39789</v>
      </c>
      <c r="I50" s="17">
        <v>4.5925925925925926E-2</v>
      </c>
      <c r="J50">
        <v>53</v>
      </c>
      <c r="M50" s="11"/>
      <c r="N50" s="13"/>
      <c r="O50" s="14" t="s">
        <v>12</v>
      </c>
      <c r="P50" s="12"/>
      <c r="R50" s="46">
        <v>39787</v>
      </c>
      <c r="S50" s="47">
        <v>0.38153935185185189</v>
      </c>
      <c r="T50" t="s">
        <v>73</v>
      </c>
      <c r="Y50" s="46">
        <v>39825</v>
      </c>
      <c r="Z50" s="47">
        <v>0.61276620370370372</v>
      </c>
    </row>
    <row r="51" spans="8:26">
      <c r="H51" s="16">
        <v>39789</v>
      </c>
      <c r="I51" s="17">
        <v>0.53872685185185187</v>
      </c>
      <c r="J51">
        <v>62</v>
      </c>
      <c r="M51" s="11"/>
      <c r="N51" s="13"/>
      <c r="O51" s="14" t="s">
        <v>12</v>
      </c>
      <c r="P51" s="12"/>
      <c r="R51" s="46">
        <v>39787</v>
      </c>
      <c r="S51" s="47">
        <v>0.39225694444444442</v>
      </c>
      <c r="T51" t="s">
        <v>73</v>
      </c>
      <c r="Y51" s="46">
        <v>39826</v>
      </c>
      <c r="Z51" s="47">
        <v>0.56952546296296302</v>
      </c>
    </row>
    <row r="52" spans="8:26">
      <c r="H52" s="16">
        <v>39790</v>
      </c>
      <c r="I52" s="17">
        <v>0.54320601851851846</v>
      </c>
      <c r="J52">
        <v>42</v>
      </c>
      <c r="M52" s="11"/>
      <c r="N52" s="13"/>
      <c r="O52" s="14" t="s">
        <v>12</v>
      </c>
      <c r="P52" s="12"/>
      <c r="R52" s="46">
        <v>39787</v>
      </c>
      <c r="S52" s="47">
        <v>0.39559027777777778</v>
      </c>
      <c r="T52" t="s">
        <v>73</v>
      </c>
      <c r="Y52" s="46">
        <v>39888</v>
      </c>
      <c r="Z52" s="47">
        <v>0.4485763888888889</v>
      </c>
    </row>
    <row r="53" spans="8:26">
      <c r="H53" s="16">
        <v>39791</v>
      </c>
      <c r="I53" s="17">
        <v>0.42200231481481482</v>
      </c>
      <c r="J53">
        <v>89</v>
      </c>
      <c r="M53" s="11"/>
      <c r="N53" s="13"/>
      <c r="O53" s="14" t="s">
        <v>12</v>
      </c>
      <c r="P53" s="12"/>
      <c r="R53" s="46">
        <v>39787</v>
      </c>
      <c r="S53" s="47">
        <v>0.40765046296296298</v>
      </c>
      <c r="T53" t="s">
        <v>67</v>
      </c>
      <c r="Y53" s="46">
        <v>39888</v>
      </c>
      <c r="Z53" s="47">
        <v>0.74896990740740732</v>
      </c>
    </row>
    <row r="54" spans="8:26">
      <c r="H54" s="16">
        <v>39791</v>
      </c>
      <c r="I54" s="17">
        <v>0.51796296296296296</v>
      </c>
      <c r="J54">
        <v>185</v>
      </c>
      <c r="K54" t="s">
        <v>15</v>
      </c>
      <c r="M54" s="11"/>
      <c r="N54" s="13"/>
      <c r="O54" s="14" t="s">
        <v>12</v>
      </c>
      <c r="P54" s="12"/>
      <c r="R54" s="46">
        <v>39787</v>
      </c>
      <c r="S54" s="47">
        <v>0.40924768518518517</v>
      </c>
      <c r="T54" t="s">
        <v>65</v>
      </c>
      <c r="Y54" s="46">
        <v>39898</v>
      </c>
      <c r="Z54" s="47">
        <v>0.83471064814814822</v>
      </c>
    </row>
    <row r="55" spans="8:26">
      <c r="H55" s="16">
        <v>39791</v>
      </c>
      <c r="I55" s="17">
        <v>0.64554398148148151</v>
      </c>
      <c r="J55">
        <v>52</v>
      </c>
      <c r="K55" t="s">
        <v>15</v>
      </c>
      <c r="M55" s="11"/>
      <c r="N55" s="13"/>
      <c r="O55" s="14" t="s">
        <v>12</v>
      </c>
      <c r="P55" s="12"/>
      <c r="R55" s="46">
        <v>39787</v>
      </c>
      <c r="S55" s="47">
        <v>0.40931712962962963</v>
      </c>
      <c r="T55" t="s">
        <v>68</v>
      </c>
      <c r="Y55" s="46">
        <v>39898</v>
      </c>
      <c r="Z55" s="47">
        <v>0.85465277777777782</v>
      </c>
    </row>
    <row r="56" spans="8:26">
      <c r="H56" s="16">
        <v>39791</v>
      </c>
      <c r="I56" s="17">
        <v>0.81969907407407405</v>
      </c>
      <c r="J56">
        <v>59</v>
      </c>
      <c r="K56" t="s">
        <v>15</v>
      </c>
      <c r="M56" s="11"/>
      <c r="N56" s="13"/>
      <c r="O56" s="14" t="s">
        <v>12</v>
      </c>
      <c r="P56" s="12"/>
      <c r="R56" s="46">
        <v>39787</v>
      </c>
      <c r="S56" s="47">
        <v>0.40939814814814812</v>
      </c>
      <c r="T56" t="s">
        <v>67</v>
      </c>
      <c r="Y56" s="46">
        <v>39898</v>
      </c>
      <c r="Z56" s="47">
        <v>0.85946759259259264</v>
      </c>
    </row>
    <row r="57" spans="8:26">
      <c r="H57" s="16">
        <v>39792</v>
      </c>
      <c r="I57" s="17">
        <v>0.42790509259259263</v>
      </c>
      <c r="J57">
        <v>165</v>
      </c>
      <c r="K57" t="s">
        <v>15</v>
      </c>
      <c r="M57" s="11"/>
      <c r="N57" s="13"/>
      <c r="O57" s="14" t="s">
        <v>12</v>
      </c>
      <c r="P57" s="12"/>
      <c r="R57" s="46">
        <v>39787</v>
      </c>
      <c r="S57" s="47">
        <v>0.40946759259259258</v>
      </c>
      <c r="T57" t="s">
        <v>66</v>
      </c>
      <c r="Y57" s="46">
        <v>39899</v>
      </c>
      <c r="Z57" s="47">
        <v>0.77434027777777781</v>
      </c>
    </row>
    <row r="58" spans="8:26">
      <c r="H58" s="16">
        <v>39792</v>
      </c>
      <c r="I58" s="17">
        <v>0.51543981481481482</v>
      </c>
      <c r="J58">
        <v>421</v>
      </c>
      <c r="K58" t="s">
        <v>15</v>
      </c>
      <c r="M58" s="11"/>
      <c r="N58" s="13"/>
      <c r="O58" s="14" t="s">
        <v>12</v>
      </c>
      <c r="P58" s="12"/>
      <c r="R58" s="46">
        <v>39787</v>
      </c>
      <c r="S58" s="47">
        <v>0.42355324074074074</v>
      </c>
      <c r="T58" t="s">
        <v>73</v>
      </c>
      <c r="Y58" s="46">
        <v>39899</v>
      </c>
      <c r="Z58" s="47">
        <v>0.82618055555555558</v>
      </c>
    </row>
    <row r="59" spans="8:26">
      <c r="H59" s="16">
        <v>39793</v>
      </c>
      <c r="I59" s="17">
        <v>0.42247685185185185</v>
      </c>
      <c r="J59">
        <v>117</v>
      </c>
      <c r="K59" t="s">
        <v>15</v>
      </c>
      <c r="M59" s="11"/>
      <c r="N59" s="13"/>
      <c r="O59" s="14" t="s">
        <v>12</v>
      </c>
      <c r="P59" s="12"/>
      <c r="R59" s="46">
        <v>39787</v>
      </c>
      <c r="S59" s="47">
        <v>0.46011574074074074</v>
      </c>
      <c r="T59" t="s">
        <v>73</v>
      </c>
      <c r="Y59" s="46">
        <v>39899</v>
      </c>
      <c r="Z59" s="47">
        <v>0.83878472222222211</v>
      </c>
    </row>
    <row r="60" spans="8:26">
      <c r="H60" s="16">
        <v>39793</v>
      </c>
      <c r="I60" s="17">
        <v>0.51627314814814818</v>
      </c>
      <c r="J60">
        <v>31</v>
      </c>
      <c r="K60" t="s">
        <v>16</v>
      </c>
      <c r="M60" s="11"/>
      <c r="N60" s="13"/>
      <c r="O60" s="14" t="s">
        <v>12</v>
      </c>
      <c r="P60" s="12"/>
      <c r="R60" s="46">
        <v>39787</v>
      </c>
      <c r="S60" s="47">
        <v>0.46049768518518519</v>
      </c>
      <c r="T60" t="s">
        <v>73</v>
      </c>
    </row>
    <row r="61" spans="8:26">
      <c r="H61" s="16">
        <v>39793</v>
      </c>
      <c r="I61" s="17">
        <v>0.51710648148148153</v>
      </c>
      <c r="J61">
        <v>84</v>
      </c>
      <c r="K61" t="s">
        <v>15</v>
      </c>
      <c r="M61" s="11"/>
      <c r="N61" s="13"/>
      <c r="O61" s="14" t="s">
        <v>12</v>
      </c>
      <c r="P61" s="12"/>
      <c r="R61" s="46">
        <v>39787</v>
      </c>
      <c r="S61" s="47">
        <v>0.47879629629629633</v>
      </c>
      <c r="T61" t="s">
        <v>73</v>
      </c>
    </row>
    <row r="62" spans="8:26">
      <c r="H62" s="16">
        <v>39793</v>
      </c>
      <c r="I62" s="17">
        <v>0.82453703703703696</v>
      </c>
      <c r="J62">
        <v>31</v>
      </c>
      <c r="K62" t="s">
        <v>15</v>
      </c>
      <c r="M62" s="11"/>
      <c r="N62" s="13"/>
      <c r="O62" s="14" t="s">
        <v>12</v>
      </c>
      <c r="P62" s="12"/>
      <c r="R62" s="46">
        <v>39787</v>
      </c>
      <c r="S62" s="47">
        <v>0.61819444444444438</v>
      </c>
      <c r="T62" t="s">
        <v>73</v>
      </c>
    </row>
    <row r="63" spans="8:26">
      <c r="H63" s="16">
        <v>39794</v>
      </c>
      <c r="I63" s="17">
        <v>0.37042824074074071</v>
      </c>
      <c r="J63">
        <v>128</v>
      </c>
      <c r="K63" t="s">
        <v>15</v>
      </c>
      <c r="M63" s="11"/>
      <c r="N63" s="13"/>
      <c r="O63" s="14" t="s">
        <v>12</v>
      </c>
      <c r="P63" s="12"/>
      <c r="R63" s="46">
        <v>39787</v>
      </c>
      <c r="S63" s="47">
        <v>0.85306712962962961</v>
      </c>
      <c r="T63" t="s">
        <v>73</v>
      </c>
    </row>
    <row r="64" spans="8:26">
      <c r="H64" s="16">
        <v>39794</v>
      </c>
      <c r="I64" s="17">
        <v>0.50777777777777777</v>
      </c>
      <c r="J64">
        <v>364</v>
      </c>
      <c r="K64" t="s">
        <v>15</v>
      </c>
      <c r="M64" s="11"/>
      <c r="N64" s="13"/>
      <c r="O64" s="14" t="s">
        <v>12</v>
      </c>
      <c r="P64" s="12"/>
      <c r="R64" s="46">
        <v>39787</v>
      </c>
      <c r="S64" s="47">
        <v>0.85376157407407405</v>
      </c>
      <c r="T64" t="s">
        <v>73</v>
      </c>
    </row>
    <row r="65" spans="8:20">
      <c r="H65" s="16">
        <v>39794</v>
      </c>
      <c r="I65" s="17">
        <v>0.58657407407407403</v>
      </c>
      <c r="J65">
        <v>59</v>
      </c>
      <c r="K65" t="s">
        <v>15</v>
      </c>
      <c r="M65" s="11"/>
      <c r="N65" s="13"/>
      <c r="O65" s="14" t="s">
        <v>12</v>
      </c>
      <c r="P65" s="12"/>
      <c r="R65" s="46">
        <v>39787</v>
      </c>
      <c r="S65" s="47">
        <v>0.86660879629629628</v>
      </c>
      <c r="T65" t="s">
        <v>65</v>
      </c>
    </row>
    <row r="66" spans="8:20">
      <c r="H66" s="16">
        <v>39794</v>
      </c>
      <c r="I66" s="17">
        <v>0.63798611111111114</v>
      </c>
      <c r="J66">
        <v>57</v>
      </c>
      <c r="K66" t="s">
        <v>15</v>
      </c>
      <c r="M66" s="11"/>
      <c r="N66" s="13"/>
      <c r="O66" s="14" t="s">
        <v>12</v>
      </c>
      <c r="P66" s="12"/>
      <c r="R66" s="46">
        <v>39787</v>
      </c>
      <c r="S66" s="47">
        <v>0.86668981481481477</v>
      </c>
      <c r="T66" t="s">
        <v>67</v>
      </c>
    </row>
    <row r="67" spans="8:20">
      <c r="H67" s="16">
        <v>39796</v>
      </c>
      <c r="I67" s="17">
        <v>0.52065972222222223</v>
      </c>
      <c r="J67">
        <v>76</v>
      </c>
      <c r="K67" t="s">
        <v>15</v>
      </c>
      <c r="M67" s="11"/>
      <c r="N67" s="13"/>
      <c r="O67" s="14" t="s">
        <v>12</v>
      </c>
      <c r="P67" s="12"/>
      <c r="R67" s="46">
        <v>39788</v>
      </c>
      <c r="S67" s="47">
        <v>0.44575231481481481</v>
      </c>
      <c r="T67" t="s">
        <v>73</v>
      </c>
    </row>
    <row r="68" spans="8:20">
      <c r="H68" s="16">
        <v>39797</v>
      </c>
      <c r="I68" s="17">
        <v>0.41298611111111111</v>
      </c>
      <c r="J68">
        <v>102</v>
      </c>
      <c r="K68" t="s">
        <v>15</v>
      </c>
      <c r="M68" s="11"/>
      <c r="N68" s="13"/>
      <c r="O68" s="14" t="s">
        <v>12</v>
      </c>
      <c r="P68" s="12"/>
      <c r="R68" s="46">
        <v>39788</v>
      </c>
      <c r="S68" s="47">
        <v>0.45475694444444442</v>
      </c>
      <c r="T68" t="s">
        <v>73</v>
      </c>
    </row>
    <row r="69" spans="8:20">
      <c r="H69" s="16">
        <v>39797</v>
      </c>
      <c r="I69" s="17">
        <v>0.46857638888888892</v>
      </c>
      <c r="J69">
        <v>22</v>
      </c>
      <c r="K69" t="s">
        <v>16</v>
      </c>
      <c r="M69" s="11" t="s">
        <v>12</v>
      </c>
      <c r="N69" s="13"/>
      <c r="O69" s="13"/>
      <c r="P69" s="12"/>
      <c r="R69" s="46">
        <v>39788</v>
      </c>
      <c r="S69" s="47">
        <v>0.46021990740740742</v>
      </c>
      <c r="T69" t="s">
        <v>73</v>
      </c>
    </row>
    <row r="70" spans="8:20">
      <c r="H70" s="16">
        <v>39797</v>
      </c>
      <c r="I70" s="17">
        <v>0.48621527777777779</v>
      </c>
      <c r="J70">
        <v>111</v>
      </c>
      <c r="K70" t="s">
        <v>15</v>
      </c>
      <c r="M70" s="11"/>
      <c r="N70" s="13"/>
      <c r="O70" s="14" t="s">
        <v>12</v>
      </c>
      <c r="P70" s="12"/>
      <c r="R70" s="46">
        <v>39788</v>
      </c>
      <c r="S70" s="47">
        <v>0.46393518518518517</v>
      </c>
      <c r="T70" t="s">
        <v>73</v>
      </c>
    </row>
    <row r="71" spans="8:20">
      <c r="H71" s="16">
        <v>39797</v>
      </c>
      <c r="I71" s="17">
        <v>0.51230324074074074</v>
      </c>
      <c r="J71">
        <v>84</v>
      </c>
      <c r="K71" t="s">
        <v>15</v>
      </c>
      <c r="M71" s="11"/>
      <c r="N71" s="13"/>
      <c r="O71" s="14" t="s">
        <v>12</v>
      </c>
      <c r="P71" s="12"/>
      <c r="R71" s="46">
        <v>39788</v>
      </c>
      <c r="S71" s="47">
        <v>0.49366898148148147</v>
      </c>
      <c r="T71" t="s">
        <v>73</v>
      </c>
    </row>
    <row r="72" spans="8:20">
      <c r="H72" s="16">
        <v>39797</v>
      </c>
      <c r="I72" s="17">
        <v>0.82439814814814805</v>
      </c>
      <c r="J72">
        <v>27</v>
      </c>
      <c r="K72" t="s">
        <v>15</v>
      </c>
      <c r="M72" s="11"/>
      <c r="N72" s="13"/>
      <c r="O72" s="14" t="s">
        <v>12</v>
      </c>
      <c r="P72" s="12"/>
      <c r="R72" s="46">
        <v>39788</v>
      </c>
      <c r="S72" s="47">
        <v>0.60230324074074071</v>
      </c>
      <c r="T72" t="s">
        <v>73</v>
      </c>
    </row>
    <row r="73" spans="8:20">
      <c r="H73" s="16">
        <v>39798</v>
      </c>
      <c r="I73" s="17">
        <v>0.42446759259259265</v>
      </c>
      <c r="J73">
        <v>63</v>
      </c>
      <c r="K73" t="s">
        <v>15</v>
      </c>
      <c r="M73" s="11"/>
      <c r="N73" s="13"/>
      <c r="O73" s="14" t="s">
        <v>12</v>
      </c>
      <c r="P73" s="12"/>
      <c r="R73" s="46">
        <v>39788</v>
      </c>
      <c r="S73" s="47">
        <v>0.71863425925925928</v>
      </c>
      <c r="T73" t="s">
        <v>67</v>
      </c>
    </row>
    <row r="74" spans="8:20">
      <c r="H74" s="16">
        <v>39798</v>
      </c>
      <c r="I74" s="17">
        <v>0.51401620370370371</v>
      </c>
      <c r="J74">
        <v>177</v>
      </c>
      <c r="K74" t="s">
        <v>15</v>
      </c>
      <c r="M74" s="11"/>
      <c r="N74" s="13"/>
      <c r="O74" s="14" t="s">
        <v>12</v>
      </c>
      <c r="P74" s="12"/>
      <c r="R74" s="46">
        <v>39788</v>
      </c>
      <c r="S74" s="47">
        <v>0.71971064814814811</v>
      </c>
      <c r="T74" t="s">
        <v>67</v>
      </c>
    </row>
    <row r="75" spans="8:20">
      <c r="H75" s="16">
        <v>39798</v>
      </c>
      <c r="I75" s="17">
        <v>0.54903935185185182</v>
      </c>
      <c r="J75">
        <v>23</v>
      </c>
      <c r="K75" t="s">
        <v>16</v>
      </c>
      <c r="M75" s="11" t="s">
        <v>12</v>
      </c>
      <c r="N75" s="13"/>
      <c r="O75" s="13"/>
      <c r="P75" s="12"/>
      <c r="R75" s="46">
        <v>39788</v>
      </c>
      <c r="S75" s="47">
        <v>0.73554398148148137</v>
      </c>
      <c r="T75" t="s">
        <v>73</v>
      </c>
    </row>
    <row r="76" spans="8:20">
      <c r="H76" s="16">
        <v>39798</v>
      </c>
      <c r="I76" s="17">
        <v>0.64614583333333331</v>
      </c>
      <c r="J76">
        <v>50</v>
      </c>
      <c r="K76" t="s">
        <v>15</v>
      </c>
      <c r="M76" s="11"/>
      <c r="N76" s="13"/>
      <c r="O76" s="14" t="s">
        <v>12</v>
      </c>
      <c r="P76" s="12"/>
      <c r="R76" s="46">
        <v>39788</v>
      </c>
      <c r="S76" s="47">
        <v>0.73994212962962969</v>
      </c>
      <c r="T76" t="s">
        <v>73</v>
      </c>
    </row>
    <row r="77" spans="8:20">
      <c r="H77" s="16">
        <v>39799</v>
      </c>
      <c r="I77" s="17">
        <v>0.42489583333333331</v>
      </c>
      <c r="J77">
        <v>130</v>
      </c>
      <c r="K77" t="s">
        <v>15</v>
      </c>
      <c r="M77" s="11"/>
      <c r="N77" s="13"/>
      <c r="O77" s="14" t="s">
        <v>12</v>
      </c>
      <c r="P77" s="12"/>
      <c r="R77" s="46">
        <v>39789</v>
      </c>
      <c r="S77" s="47">
        <v>4.5428240740740734E-2</v>
      </c>
      <c r="T77" t="s">
        <v>73</v>
      </c>
    </row>
    <row r="78" spans="8:20">
      <c r="H78" s="16">
        <v>39799</v>
      </c>
      <c r="I78" s="17">
        <v>0.51488425925925929</v>
      </c>
      <c r="J78">
        <v>164</v>
      </c>
      <c r="K78" t="s">
        <v>15</v>
      </c>
      <c r="M78" s="11"/>
      <c r="N78" s="13"/>
      <c r="O78" s="14" t="s">
        <v>12</v>
      </c>
      <c r="P78" s="12"/>
      <c r="R78" s="46">
        <v>39789</v>
      </c>
      <c r="S78" s="47">
        <v>0.53855324074074074</v>
      </c>
      <c r="T78" t="s">
        <v>73</v>
      </c>
    </row>
    <row r="79" spans="8:20">
      <c r="H79" s="16">
        <v>39799</v>
      </c>
      <c r="I79" s="17">
        <v>0.55478009259259264</v>
      </c>
      <c r="J79">
        <v>79</v>
      </c>
      <c r="K79" t="s">
        <v>15</v>
      </c>
      <c r="M79" s="11"/>
      <c r="N79" s="13"/>
      <c r="O79" s="14" t="s">
        <v>12</v>
      </c>
      <c r="P79" s="12"/>
      <c r="R79" s="46">
        <v>39790</v>
      </c>
      <c r="S79" s="47">
        <v>0.54287037037037034</v>
      </c>
      <c r="T79" t="s">
        <v>73</v>
      </c>
    </row>
    <row r="80" spans="8:20">
      <c r="H80" s="16">
        <v>39799</v>
      </c>
      <c r="I80" s="17">
        <v>0.55819444444444444</v>
      </c>
      <c r="J80">
        <v>34</v>
      </c>
      <c r="K80" t="s">
        <v>16</v>
      </c>
      <c r="M80" s="11" t="s">
        <v>12</v>
      </c>
      <c r="N80" s="13"/>
      <c r="O80" s="13"/>
      <c r="P80" s="12"/>
      <c r="R80" s="46">
        <v>39791</v>
      </c>
      <c r="S80" s="47">
        <v>0.42045138888888894</v>
      </c>
      <c r="T80" t="s">
        <v>73</v>
      </c>
    </row>
    <row r="81" spans="8:20">
      <c r="H81" s="16">
        <v>39799</v>
      </c>
      <c r="I81" s="17">
        <v>0.55880787037037039</v>
      </c>
      <c r="J81">
        <v>24</v>
      </c>
      <c r="K81" t="s">
        <v>16</v>
      </c>
      <c r="M81" s="11" t="s">
        <v>12</v>
      </c>
      <c r="N81" s="13"/>
      <c r="O81" s="13"/>
      <c r="P81" s="12"/>
      <c r="R81" s="46">
        <v>39791</v>
      </c>
      <c r="S81" s="47">
        <v>0.42180555555555554</v>
      </c>
      <c r="T81" t="s">
        <v>73</v>
      </c>
    </row>
    <row r="82" spans="8:20">
      <c r="H82" s="16">
        <v>39799</v>
      </c>
      <c r="I82" s="17">
        <v>0.7431712962962963</v>
      </c>
      <c r="J82">
        <v>62</v>
      </c>
      <c r="K82" t="s">
        <v>15</v>
      </c>
      <c r="M82" s="11"/>
      <c r="N82" s="13"/>
      <c r="O82" s="14" t="s">
        <v>12</v>
      </c>
      <c r="P82" s="12"/>
      <c r="R82" s="46">
        <v>39791</v>
      </c>
      <c r="S82" s="47">
        <v>0.51753472222222219</v>
      </c>
      <c r="T82" t="s">
        <v>73</v>
      </c>
    </row>
    <row r="83" spans="8:20">
      <c r="H83" s="16">
        <v>39799</v>
      </c>
      <c r="I83" s="17">
        <v>0.81541666666666668</v>
      </c>
      <c r="J83">
        <v>31</v>
      </c>
      <c r="K83" t="s">
        <v>15</v>
      </c>
      <c r="M83" s="11"/>
      <c r="N83" s="13"/>
      <c r="O83" s="14" t="s">
        <v>12</v>
      </c>
      <c r="P83" s="12"/>
      <c r="R83" s="46">
        <v>39791</v>
      </c>
      <c r="S83" s="47">
        <v>0.51753472222222219</v>
      </c>
      <c r="T83" t="s">
        <v>73</v>
      </c>
    </row>
    <row r="84" spans="8:20">
      <c r="H84" s="16">
        <v>39799</v>
      </c>
      <c r="I84" s="17">
        <v>0.84197916666666661</v>
      </c>
      <c r="J84">
        <v>23</v>
      </c>
      <c r="K84" t="s">
        <v>15</v>
      </c>
      <c r="M84" s="11"/>
      <c r="N84" s="13"/>
      <c r="O84" s="14" t="s">
        <v>12</v>
      </c>
      <c r="P84" s="12"/>
      <c r="R84" s="46">
        <v>39791</v>
      </c>
      <c r="S84" s="47">
        <v>0.53093749999999995</v>
      </c>
      <c r="T84" t="s">
        <v>73</v>
      </c>
    </row>
    <row r="85" spans="8:20">
      <c r="H85" s="16">
        <v>39800</v>
      </c>
      <c r="I85" s="17">
        <v>0.41752314814814812</v>
      </c>
      <c r="J85">
        <v>75</v>
      </c>
      <c r="K85" t="s">
        <v>15</v>
      </c>
      <c r="M85" s="11"/>
      <c r="N85" s="13"/>
      <c r="O85" s="14" t="s">
        <v>12</v>
      </c>
      <c r="P85" s="12"/>
      <c r="R85" s="46">
        <v>39791</v>
      </c>
      <c r="S85" s="47">
        <v>0.53093749999999995</v>
      </c>
      <c r="T85" t="s">
        <v>73</v>
      </c>
    </row>
    <row r="86" spans="8:20">
      <c r="H86" s="16">
        <v>39800</v>
      </c>
      <c r="I86" s="17">
        <v>0.44233796296296296</v>
      </c>
      <c r="J86">
        <v>5</v>
      </c>
      <c r="K86" t="s">
        <v>16</v>
      </c>
      <c r="M86" s="11"/>
      <c r="N86" s="13" t="s">
        <v>12</v>
      </c>
      <c r="O86" s="13"/>
      <c r="P86" s="12"/>
      <c r="R86" s="46">
        <v>39791</v>
      </c>
      <c r="S86" s="47">
        <v>0.53401620370370373</v>
      </c>
      <c r="T86" t="s">
        <v>73</v>
      </c>
    </row>
    <row r="87" spans="8:20">
      <c r="H87" s="16">
        <v>39800</v>
      </c>
      <c r="I87" s="17">
        <v>0.44703703703703707</v>
      </c>
      <c r="J87">
        <v>112</v>
      </c>
      <c r="K87" t="s">
        <v>15</v>
      </c>
      <c r="M87" s="11"/>
      <c r="N87" s="13"/>
      <c r="O87" s="14" t="s">
        <v>12</v>
      </c>
      <c r="P87" s="12"/>
      <c r="R87" s="46">
        <v>39791</v>
      </c>
      <c r="S87" s="47">
        <v>0.53401620370370373</v>
      </c>
      <c r="T87" t="s">
        <v>73</v>
      </c>
    </row>
    <row r="88" spans="8:20">
      <c r="H88" s="16">
        <v>39800</v>
      </c>
      <c r="I88" s="17">
        <v>0.51186342592592593</v>
      </c>
      <c r="J88">
        <v>93</v>
      </c>
      <c r="K88" t="s">
        <v>15</v>
      </c>
      <c r="M88" s="11"/>
      <c r="N88" s="13"/>
      <c r="O88" s="14" t="s">
        <v>12</v>
      </c>
      <c r="P88" s="12"/>
      <c r="R88" s="46">
        <v>39791</v>
      </c>
      <c r="S88" s="47">
        <v>0.6202199074074074</v>
      </c>
      <c r="T88" t="s">
        <v>67</v>
      </c>
    </row>
    <row r="89" spans="8:20">
      <c r="H89" s="16">
        <v>39800</v>
      </c>
      <c r="I89" s="17">
        <v>0.82437499999999997</v>
      </c>
      <c r="J89">
        <v>29</v>
      </c>
      <c r="K89" t="s">
        <v>15</v>
      </c>
      <c r="M89" s="11"/>
      <c r="N89" s="13"/>
      <c r="O89" s="14" t="s">
        <v>12</v>
      </c>
      <c r="P89" s="12"/>
      <c r="R89" s="46">
        <v>39791</v>
      </c>
      <c r="S89" s="47">
        <v>0.62048611111111118</v>
      </c>
      <c r="T89" t="s">
        <v>65</v>
      </c>
    </row>
    <row r="90" spans="8:20">
      <c r="H90" s="16">
        <v>39801</v>
      </c>
      <c r="I90" s="17">
        <v>0.42667824074074073</v>
      </c>
      <c r="J90">
        <v>196</v>
      </c>
      <c r="K90" t="s">
        <v>15</v>
      </c>
      <c r="M90" s="11"/>
      <c r="N90" s="13"/>
      <c r="O90" s="14" t="s">
        <v>12</v>
      </c>
      <c r="P90" s="12"/>
      <c r="R90" s="46">
        <v>39791</v>
      </c>
      <c r="S90" s="47">
        <v>0.64530092592592592</v>
      </c>
      <c r="T90" t="s">
        <v>73</v>
      </c>
    </row>
    <row r="91" spans="8:20">
      <c r="H91" s="16">
        <v>39801</v>
      </c>
      <c r="I91" s="17">
        <v>0.53659722222222228</v>
      </c>
      <c r="J91">
        <v>238</v>
      </c>
      <c r="K91" t="s">
        <v>15</v>
      </c>
      <c r="M91" s="11"/>
      <c r="N91" s="13"/>
      <c r="O91" s="13" t="s">
        <v>12</v>
      </c>
      <c r="P91" s="12"/>
      <c r="R91" s="46">
        <v>39791</v>
      </c>
      <c r="S91" s="47">
        <v>0.64530092592592592</v>
      </c>
      <c r="T91" t="s">
        <v>73</v>
      </c>
    </row>
    <row r="92" spans="8:20">
      <c r="H92" s="16">
        <v>39801</v>
      </c>
      <c r="I92" s="17">
        <v>0.6333333333333333</v>
      </c>
      <c r="J92">
        <v>26</v>
      </c>
      <c r="K92" t="s">
        <v>16</v>
      </c>
      <c r="M92" s="11"/>
      <c r="N92" s="13"/>
      <c r="O92" s="13" t="s">
        <v>12</v>
      </c>
      <c r="P92" s="12"/>
      <c r="R92" s="46">
        <v>39791</v>
      </c>
      <c r="S92" s="47">
        <v>0.81920138888888883</v>
      </c>
      <c r="T92" t="s">
        <v>65</v>
      </c>
    </row>
    <row r="93" spans="8:20">
      <c r="H93" s="16">
        <v>39801</v>
      </c>
      <c r="I93" s="17">
        <v>0.63410879629629624</v>
      </c>
      <c r="J93">
        <v>48</v>
      </c>
      <c r="K93" t="s">
        <v>16</v>
      </c>
      <c r="M93" s="11"/>
      <c r="N93" s="13"/>
      <c r="O93" s="13" t="s">
        <v>12</v>
      </c>
      <c r="P93" s="12"/>
      <c r="R93" s="46">
        <v>39791</v>
      </c>
      <c r="S93" s="47">
        <v>0.81943287037037038</v>
      </c>
      <c r="T93" t="s">
        <v>73</v>
      </c>
    </row>
    <row r="94" spans="8:20">
      <c r="H94" s="16">
        <v>39801</v>
      </c>
      <c r="I94" s="17">
        <v>0.63512731481481477</v>
      </c>
      <c r="J94">
        <v>37</v>
      </c>
      <c r="K94" t="s">
        <v>16</v>
      </c>
      <c r="M94" s="11"/>
      <c r="N94" s="13"/>
      <c r="O94" s="13" t="s">
        <v>12</v>
      </c>
      <c r="P94" s="12"/>
      <c r="R94" s="46">
        <v>39791</v>
      </c>
      <c r="S94" s="47">
        <v>0.81944444444444453</v>
      </c>
      <c r="T94" t="s">
        <v>73</v>
      </c>
    </row>
    <row r="95" spans="8:20">
      <c r="H95" s="16">
        <v>39801</v>
      </c>
      <c r="I95" s="17">
        <v>0.82710648148148147</v>
      </c>
      <c r="J95">
        <v>27</v>
      </c>
      <c r="K95" t="s">
        <v>16</v>
      </c>
      <c r="M95" s="11"/>
      <c r="N95" s="13"/>
      <c r="O95" s="13" t="s">
        <v>12</v>
      </c>
      <c r="P95" s="12"/>
      <c r="R95" s="46">
        <v>39792</v>
      </c>
      <c r="S95" s="47">
        <v>0.42774305555555553</v>
      </c>
      <c r="T95" t="s">
        <v>73</v>
      </c>
    </row>
    <row r="96" spans="8:20">
      <c r="H96" s="16">
        <v>39802</v>
      </c>
      <c r="I96" s="17">
        <v>0.52015046296296297</v>
      </c>
      <c r="J96">
        <v>68</v>
      </c>
      <c r="K96" t="s">
        <v>15</v>
      </c>
      <c r="M96" s="11"/>
      <c r="N96" s="13"/>
      <c r="O96" s="13" t="s">
        <v>12</v>
      </c>
      <c r="P96" s="12"/>
      <c r="R96" s="46">
        <v>39792</v>
      </c>
      <c r="S96" s="47">
        <v>0.42774305555555553</v>
      </c>
      <c r="T96" t="s">
        <v>73</v>
      </c>
    </row>
    <row r="97" spans="8:20">
      <c r="H97" s="16">
        <v>39802</v>
      </c>
      <c r="I97" s="17">
        <v>0.59399305555555559</v>
      </c>
      <c r="J97">
        <v>125</v>
      </c>
      <c r="K97" t="s">
        <v>15</v>
      </c>
      <c r="M97" s="11"/>
      <c r="N97" s="13"/>
      <c r="O97" s="13" t="s">
        <v>12</v>
      </c>
      <c r="P97" s="12"/>
      <c r="R97" s="46">
        <v>39792</v>
      </c>
      <c r="S97" s="47">
        <v>0.43368055555555557</v>
      </c>
      <c r="T97" t="s">
        <v>65</v>
      </c>
    </row>
    <row r="98" spans="8:20">
      <c r="H98" s="16">
        <v>39802</v>
      </c>
      <c r="I98" s="17">
        <v>0.62865740740740739</v>
      </c>
      <c r="J98">
        <v>35</v>
      </c>
      <c r="K98" t="s">
        <v>15</v>
      </c>
      <c r="M98" s="11"/>
      <c r="N98" s="13"/>
      <c r="O98" s="13" t="s">
        <v>12</v>
      </c>
      <c r="P98" s="12"/>
      <c r="R98" s="46">
        <v>39792</v>
      </c>
      <c r="S98" s="47">
        <v>0.43376157407407406</v>
      </c>
      <c r="T98" t="s">
        <v>67</v>
      </c>
    </row>
    <row r="99" spans="8:20">
      <c r="H99" s="16">
        <v>39804</v>
      </c>
      <c r="I99" s="17">
        <v>0.53285879629629629</v>
      </c>
      <c r="J99">
        <v>79</v>
      </c>
      <c r="K99" t="s">
        <v>15</v>
      </c>
      <c r="M99" s="11"/>
      <c r="N99" s="13"/>
      <c r="O99" s="13" t="s">
        <v>12</v>
      </c>
      <c r="P99" s="12"/>
      <c r="R99" s="46">
        <v>39792</v>
      </c>
      <c r="S99" s="47">
        <v>0.43381944444444448</v>
      </c>
      <c r="T99" t="s">
        <v>68</v>
      </c>
    </row>
    <row r="100" spans="8:20">
      <c r="H100" s="16">
        <v>39805</v>
      </c>
      <c r="I100" s="17">
        <v>0.50113425925925925</v>
      </c>
      <c r="J100">
        <v>78</v>
      </c>
      <c r="K100" t="s">
        <v>15</v>
      </c>
      <c r="M100" s="11"/>
      <c r="N100" s="13"/>
      <c r="O100" s="13" t="s">
        <v>12</v>
      </c>
      <c r="P100" s="12"/>
      <c r="R100" s="46">
        <v>39792</v>
      </c>
      <c r="S100" s="47">
        <v>0.48148148148148145</v>
      </c>
      <c r="T100" t="s">
        <v>65</v>
      </c>
    </row>
    <row r="101" spans="8:20">
      <c r="H101" s="16">
        <v>39806</v>
      </c>
      <c r="I101" s="17">
        <v>0.40584490740740736</v>
      </c>
      <c r="J101">
        <v>10</v>
      </c>
      <c r="K101" t="s">
        <v>16</v>
      </c>
      <c r="M101" s="11"/>
      <c r="N101" s="13"/>
      <c r="O101" s="13" t="s">
        <v>12</v>
      </c>
      <c r="P101" s="12"/>
      <c r="R101" s="46">
        <v>39792</v>
      </c>
      <c r="S101" s="47">
        <v>0.51526620370370368</v>
      </c>
      <c r="T101" t="s">
        <v>73</v>
      </c>
    </row>
    <row r="102" spans="8:20">
      <c r="H102" s="46">
        <v>39806</v>
      </c>
      <c r="I102" s="47">
        <v>0.40640046296296295</v>
      </c>
      <c r="J102">
        <v>101</v>
      </c>
      <c r="K102" t="s">
        <v>15</v>
      </c>
      <c r="O102" t="s">
        <v>12</v>
      </c>
      <c r="R102" s="46">
        <v>39792</v>
      </c>
      <c r="S102" s="47">
        <v>0.51527777777777783</v>
      </c>
      <c r="T102" t="s">
        <v>73</v>
      </c>
    </row>
    <row r="103" spans="8:20">
      <c r="H103" s="46">
        <v>39818</v>
      </c>
      <c r="I103" s="47">
        <v>0.4299074074074074</v>
      </c>
      <c r="J103">
        <v>130</v>
      </c>
      <c r="K103" t="s">
        <v>15</v>
      </c>
      <c r="O103" t="s">
        <v>12</v>
      </c>
      <c r="R103" s="46">
        <v>39792</v>
      </c>
      <c r="S103" s="47">
        <v>0.54662037037037037</v>
      </c>
      <c r="T103" t="s">
        <v>65</v>
      </c>
    </row>
    <row r="104" spans="8:20">
      <c r="H104" s="46">
        <v>39818</v>
      </c>
      <c r="I104" s="47">
        <v>0.43307870370370366</v>
      </c>
      <c r="J104">
        <v>31</v>
      </c>
      <c r="K104" t="s">
        <v>15</v>
      </c>
      <c r="N104" t="s">
        <v>12</v>
      </c>
      <c r="R104" s="46">
        <v>39792</v>
      </c>
      <c r="S104" s="47">
        <v>0.5897916666666666</v>
      </c>
      <c r="T104" t="s">
        <v>65</v>
      </c>
    </row>
    <row r="105" spans="8:20">
      <c r="H105" s="46">
        <v>39818</v>
      </c>
      <c r="I105" s="47">
        <v>0.44710648148148152</v>
      </c>
      <c r="J105">
        <v>121</v>
      </c>
      <c r="K105" t="s">
        <v>15</v>
      </c>
      <c r="O105" t="s">
        <v>12</v>
      </c>
      <c r="R105" s="46">
        <v>39793</v>
      </c>
      <c r="S105" s="47">
        <v>0.42228009259259264</v>
      </c>
      <c r="T105" t="s">
        <v>73</v>
      </c>
    </row>
    <row r="106" spans="8:20">
      <c r="H106" s="46">
        <v>39818</v>
      </c>
      <c r="I106" s="47">
        <v>0.51541666666666663</v>
      </c>
      <c r="J106">
        <v>83</v>
      </c>
      <c r="K106" t="s">
        <v>15</v>
      </c>
      <c r="O106" t="s">
        <v>12</v>
      </c>
      <c r="R106" s="46">
        <v>39793</v>
      </c>
      <c r="S106" s="47">
        <v>0.42228009259259264</v>
      </c>
      <c r="T106" t="s">
        <v>73</v>
      </c>
    </row>
    <row r="107" spans="8:20">
      <c r="H107" s="46">
        <v>39818</v>
      </c>
      <c r="I107" s="47">
        <v>0.54143518518518519</v>
      </c>
      <c r="J107">
        <v>31</v>
      </c>
      <c r="K107" t="s">
        <v>16</v>
      </c>
      <c r="M107" t="s">
        <v>12</v>
      </c>
      <c r="R107" s="46">
        <v>39793</v>
      </c>
      <c r="S107" s="47">
        <v>0.51603009259259258</v>
      </c>
      <c r="T107" t="s">
        <v>73</v>
      </c>
    </row>
    <row r="108" spans="8:20">
      <c r="H108" s="46">
        <v>39818</v>
      </c>
      <c r="I108" s="47">
        <v>0.58950231481481474</v>
      </c>
      <c r="J108">
        <v>23</v>
      </c>
      <c r="K108" t="s">
        <v>16</v>
      </c>
      <c r="M108" t="s">
        <v>12</v>
      </c>
      <c r="R108" s="46">
        <v>39793</v>
      </c>
      <c r="S108" s="47">
        <v>0.51603009259259258</v>
      </c>
      <c r="T108" t="s">
        <v>73</v>
      </c>
    </row>
    <row r="109" spans="8:20">
      <c r="H109" s="46">
        <v>39825</v>
      </c>
      <c r="I109" s="47">
        <v>0.4251967592592592</v>
      </c>
      <c r="J109">
        <v>145</v>
      </c>
      <c r="K109" t="s">
        <v>15</v>
      </c>
      <c r="O109" t="s">
        <v>12</v>
      </c>
      <c r="R109" s="46">
        <v>39793</v>
      </c>
      <c r="S109" s="47">
        <v>0.51692129629629624</v>
      </c>
      <c r="T109" t="s">
        <v>73</v>
      </c>
    </row>
    <row r="110" spans="8:20">
      <c r="H110" s="46">
        <v>39825</v>
      </c>
      <c r="I110" s="47">
        <v>0.51189814814814816</v>
      </c>
      <c r="J110">
        <v>103</v>
      </c>
      <c r="K110" t="s">
        <v>15</v>
      </c>
      <c r="O110" t="s">
        <v>12</v>
      </c>
      <c r="R110" s="46">
        <v>39793</v>
      </c>
      <c r="S110" s="47">
        <v>0.51692129629629624</v>
      </c>
      <c r="T110" t="s">
        <v>73</v>
      </c>
    </row>
    <row r="111" spans="8:20">
      <c r="H111" s="46">
        <v>39825</v>
      </c>
      <c r="I111" s="47">
        <v>0.82611111111111113</v>
      </c>
      <c r="J111">
        <v>27</v>
      </c>
      <c r="K111" t="s">
        <v>15</v>
      </c>
      <c r="O111" t="s">
        <v>12</v>
      </c>
      <c r="R111" s="46">
        <v>39793</v>
      </c>
      <c r="S111" s="47">
        <v>0.82405092592592588</v>
      </c>
      <c r="T111" t="s">
        <v>73</v>
      </c>
    </row>
    <row r="112" spans="8:20">
      <c r="H112" s="46">
        <v>39826</v>
      </c>
      <c r="I112" s="47">
        <v>0.42591435185185184</v>
      </c>
      <c r="J112">
        <v>108</v>
      </c>
      <c r="K112" t="s">
        <v>15</v>
      </c>
      <c r="O112" t="s">
        <v>12</v>
      </c>
      <c r="R112" s="46">
        <v>39793</v>
      </c>
      <c r="S112" s="47">
        <v>0.82405092592592588</v>
      </c>
      <c r="T112" t="s">
        <v>73</v>
      </c>
    </row>
    <row r="113" spans="8:20">
      <c r="H113" s="46">
        <v>39826</v>
      </c>
      <c r="I113" s="47">
        <v>0.51427083333333334</v>
      </c>
      <c r="J113">
        <v>95</v>
      </c>
      <c r="K113" t="s">
        <v>15</v>
      </c>
      <c r="O113" t="s">
        <v>12</v>
      </c>
      <c r="R113" s="46">
        <v>39793</v>
      </c>
      <c r="S113" s="47">
        <v>0.82428240740740744</v>
      </c>
      <c r="T113" t="s">
        <v>73</v>
      </c>
    </row>
    <row r="114" spans="8:20">
      <c r="H114" s="46">
        <v>39828</v>
      </c>
      <c r="I114" s="47">
        <v>0.41843750000000002</v>
      </c>
      <c r="J114">
        <v>131</v>
      </c>
      <c r="K114" t="s">
        <v>15</v>
      </c>
      <c r="O114" t="s">
        <v>12</v>
      </c>
      <c r="R114" s="46">
        <v>39793</v>
      </c>
      <c r="S114" s="47">
        <v>0.82429398148148147</v>
      </c>
      <c r="T114" t="s">
        <v>73</v>
      </c>
    </row>
    <row r="115" spans="8:20">
      <c r="H115" s="46">
        <v>39828</v>
      </c>
      <c r="I115" s="47">
        <v>0.5161458333333333</v>
      </c>
      <c r="J115">
        <v>111</v>
      </c>
      <c r="K115" t="s">
        <v>15</v>
      </c>
      <c r="O115" t="s">
        <v>12</v>
      </c>
      <c r="R115" s="46">
        <v>39794</v>
      </c>
      <c r="S115" s="47">
        <v>0.37019675925925927</v>
      </c>
      <c r="T115" t="s">
        <v>73</v>
      </c>
    </row>
    <row r="116" spans="8:20">
      <c r="H116" s="46">
        <v>39828</v>
      </c>
      <c r="I116" s="47">
        <v>0.53781250000000003</v>
      </c>
      <c r="J116">
        <v>81</v>
      </c>
      <c r="K116" t="s">
        <v>15</v>
      </c>
      <c r="O116" t="s">
        <v>12</v>
      </c>
      <c r="R116" s="46">
        <v>39794</v>
      </c>
      <c r="S116" s="47">
        <v>0.37019675925925927</v>
      </c>
      <c r="T116" t="s">
        <v>73</v>
      </c>
    </row>
    <row r="117" spans="8:20">
      <c r="H117" s="46">
        <v>39827</v>
      </c>
      <c r="I117" s="47">
        <v>0.43615740740740744</v>
      </c>
      <c r="J117">
        <v>108</v>
      </c>
      <c r="K117" t="s">
        <v>15</v>
      </c>
      <c r="O117" t="s">
        <v>12</v>
      </c>
      <c r="R117" s="46">
        <v>39794</v>
      </c>
      <c r="S117" s="47">
        <v>0.49481481481481482</v>
      </c>
      <c r="T117" t="s">
        <v>73</v>
      </c>
    </row>
    <row r="118" spans="8:20">
      <c r="H118" s="46">
        <v>39827</v>
      </c>
      <c r="I118" s="47">
        <v>0.51646990740740739</v>
      </c>
      <c r="J118">
        <v>101</v>
      </c>
      <c r="K118" t="s">
        <v>15</v>
      </c>
      <c r="O118" t="s">
        <v>12</v>
      </c>
      <c r="R118" s="46">
        <v>39794</v>
      </c>
      <c r="S118" s="47">
        <v>0.49481481481481482</v>
      </c>
      <c r="T118" t="s">
        <v>73</v>
      </c>
    </row>
    <row r="119" spans="8:20">
      <c r="H119" s="46">
        <v>39827</v>
      </c>
      <c r="I119" s="47">
        <v>0.64783564814814809</v>
      </c>
      <c r="J119">
        <v>26</v>
      </c>
      <c r="K119" t="s">
        <v>16</v>
      </c>
      <c r="O119" t="s">
        <v>12</v>
      </c>
      <c r="R119" s="46">
        <v>39794</v>
      </c>
      <c r="S119" s="47">
        <v>0.5075115740740741</v>
      </c>
      <c r="T119" t="s">
        <v>73</v>
      </c>
    </row>
    <row r="120" spans="8:20">
      <c r="H120" s="46">
        <v>39818</v>
      </c>
      <c r="I120" s="47">
        <v>0.62913194444444442</v>
      </c>
      <c r="J120">
        <v>24</v>
      </c>
      <c r="K120" t="s">
        <v>16</v>
      </c>
      <c r="M120" t="s">
        <v>12</v>
      </c>
      <c r="R120" s="46">
        <v>39794</v>
      </c>
      <c r="S120" s="47">
        <v>0.50752314814814814</v>
      </c>
      <c r="T120" t="s">
        <v>73</v>
      </c>
    </row>
    <row r="121" spans="8:20">
      <c r="H121" s="46">
        <v>39818</v>
      </c>
      <c r="I121" s="47">
        <v>0.62944444444444447</v>
      </c>
      <c r="J121">
        <v>24</v>
      </c>
      <c r="K121" t="s">
        <v>16</v>
      </c>
      <c r="M121" t="s">
        <v>12</v>
      </c>
      <c r="R121" s="46">
        <v>39794</v>
      </c>
      <c r="S121" s="47">
        <v>0.58628472222222217</v>
      </c>
      <c r="T121" t="s">
        <v>73</v>
      </c>
    </row>
    <row r="122" spans="8:20">
      <c r="H122" s="46">
        <v>39818</v>
      </c>
      <c r="I122" s="47">
        <v>0.63026620370370368</v>
      </c>
      <c r="J122">
        <v>24</v>
      </c>
      <c r="K122" t="s">
        <v>16</v>
      </c>
      <c r="M122" t="s">
        <v>12</v>
      </c>
      <c r="R122" s="46">
        <v>39794</v>
      </c>
      <c r="S122" s="47">
        <v>0.58629629629629632</v>
      </c>
      <c r="T122" t="s">
        <v>73</v>
      </c>
    </row>
    <row r="123" spans="8:20">
      <c r="H123" s="46">
        <v>39818</v>
      </c>
      <c r="I123" s="47">
        <v>0.64531250000000007</v>
      </c>
      <c r="J123">
        <v>43</v>
      </c>
      <c r="K123" t="s">
        <v>15</v>
      </c>
      <c r="O123" t="s">
        <v>12</v>
      </c>
      <c r="R123" s="46">
        <v>39794</v>
      </c>
      <c r="S123" s="47">
        <v>0.63780092592592597</v>
      </c>
      <c r="T123" t="s">
        <v>73</v>
      </c>
    </row>
    <row r="124" spans="8:20">
      <c r="H124" s="46">
        <v>39818</v>
      </c>
      <c r="I124" s="47">
        <v>0.835474537037037</v>
      </c>
      <c r="J124">
        <v>35</v>
      </c>
      <c r="K124" t="s">
        <v>15</v>
      </c>
      <c r="O124" t="s">
        <v>12</v>
      </c>
      <c r="R124" s="46">
        <v>39794</v>
      </c>
      <c r="S124" s="47">
        <v>0.63780092592592597</v>
      </c>
      <c r="T124" t="s">
        <v>73</v>
      </c>
    </row>
    <row r="125" spans="8:20">
      <c r="H125" s="46">
        <v>39819</v>
      </c>
      <c r="I125" s="47">
        <v>0.55321759259259262</v>
      </c>
      <c r="J125">
        <v>42</v>
      </c>
      <c r="K125" t="s">
        <v>15</v>
      </c>
      <c r="O125" t="s">
        <v>12</v>
      </c>
      <c r="R125" s="46">
        <v>39795</v>
      </c>
      <c r="S125" s="47">
        <v>0.51570601851851849</v>
      </c>
      <c r="T125" t="s">
        <v>65</v>
      </c>
    </row>
    <row r="126" spans="8:20">
      <c r="H126" s="46">
        <v>39819</v>
      </c>
      <c r="I126" s="47">
        <v>0.43151620370370369</v>
      </c>
      <c r="J126">
        <v>193</v>
      </c>
      <c r="K126" t="s">
        <v>15</v>
      </c>
      <c r="O126" t="s">
        <v>12</v>
      </c>
      <c r="R126" s="46">
        <v>39795</v>
      </c>
      <c r="S126" s="47">
        <v>0.7190509259259259</v>
      </c>
      <c r="T126" t="s">
        <v>67</v>
      </c>
    </row>
    <row r="127" spans="8:20">
      <c r="H127" s="46">
        <v>39819</v>
      </c>
      <c r="I127" s="47">
        <v>0.53121527777777777</v>
      </c>
      <c r="J127">
        <v>113</v>
      </c>
      <c r="K127" t="s">
        <v>15</v>
      </c>
      <c r="O127" t="s">
        <v>12</v>
      </c>
      <c r="R127" s="46">
        <v>39796</v>
      </c>
      <c r="S127" s="47">
        <v>0.49304398148148149</v>
      </c>
      <c r="T127" t="s">
        <v>73</v>
      </c>
    </row>
    <row r="128" spans="8:20">
      <c r="H128" s="46">
        <v>39819</v>
      </c>
      <c r="I128" s="47">
        <v>0.53500000000000003</v>
      </c>
      <c r="J128" t="s">
        <v>14</v>
      </c>
      <c r="K128" t="s">
        <v>14</v>
      </c>
      <c r="M128" t="s">
        <v>12</v>
      </c>
      <c r="R128" s="46">
        <v>39796</v>
      </c>
      <c r="S128" s="47">
        <v>0.49304398148148149</v>
      </c>
      <c r="T128" t="s">
        <v>73</v>
      </c>
    </row>
    <row r="129" spans="8:20">
      <c r="H129" s="46">
        <v>39820</v>
      </c>
      <c r="I129" s="47">
        <v>0.51306712962962964</v>
      </c>
      <c r="J129">
        <v>103</v>
      </c>
      <c r="K129" t="s">
        <v>15</v>
      </c>
      <c r="O129" t="s">
        <v>12</v>
      </c>
      <c r="R129" s="46">
        <v>39796</v>
      </c>
      <c r="S129" s="47">
        <v>0.52037037037037037</v>
      </c>
      <c r="T129" t="s">
        <v>73</v>
      </c>
    </row>
    <row r="130" spans="8:20">
      <c r="H130" s="46">
        <v>39821</v>
      </c>
      <c r="I130" s="47">
        <v>0.41409722222222217</v>
      </c>
      <c r="J130">
        <v>41</v>
      </c>
      <c r="K130" t="s">
        <v>16</v>
      </c>
      <c r="O130" t="s">
        <v>12</v>
      </c>
      <c r="R130" s="46">
        <v>39796</v>
      </c>
      <c r="S130" s="47">
        <v>0.52037037037037037</v>
      </c>
      <c r="T130" t="s">
        <v>73</v>
      </c>
    </row>
    <row r="131" spans="8:20">
      <c r="H131" s="46">
        <v>39836</v>
      </c>
      <c r="I131" s="47">
        <v>0.28893518518518518</v>
      </c>
      <c r="J131">
        <v>23</v>
      </c>
      <c r="K131" t="s">
        <v>16</v>
      </c>
      <c r="O131" t="s">
        <v>12</v>
      </c>
      <c r="R131" s="46">
        <v>39796</v>
      </c>
      <c r="S131" s="47">
        <v>0.52175925925925926</v>
      </c>
      <c r="T131" t="s">
        <v>65</v>
      </c>
    </row>
    <row r="132" spans="8:20">
      <c r="H132" s="46">
        <v>39836</v>
      </c>
      <c r="I132" s="47">
        <v>0.28983796296296299</v>
      </c>
      <c r="J132">
        <v>61</v>
      </c>
      <c r="K132" t="s">
        <v>15</v>
      </c>
      <c r="N132" t="s">
        <v>12</v>
      </c>
      <c r="R132" s="46">
        <v>39796</v>
      </c>
      <c r="S132" s="47">
        <v>0.52180555555555552</v>
      </c>
      <c r="T132" t="s">
        <v>67</v>
      </c>
    </row>
    <row r="133" spans="8:20">
      <c r="H133" s="46">
        <v>39836</v>
      </c>
      <c r="I133" s="47">
        <v>0.82546296296296295</v>
      </c>
      <c r="J133">
        <v>45</v>
      </c>
      <c r="K133" t="s">
        <v>15</v>
      </c>
      <c r="O133" t="s">
        <v>12</v>
      </c>
      <c r="R133" s="46">
        <v>39796</v>
      </c>
      <c r="S133" s="47">
        <v>0.52189814814814817</v>
      </c>
      <c r="T133" t="s">
        <v>68</v>
      </c>
    </row>
    <row r="134" spans="8:20">
      <c r="H134" s="46">
        <v>39838</v>
      </c>
      <c r="I134" s="47">
        <v>0.53099537037037037</v>
      </c>
      <c r="J134">
        <v>79</v>
      </c>
      <c r="K134" t="s">
        <v>15</v>
      </c>
      <c r="O134" t="s">
        <v>12</v>
      </c>
      <c r="R134" s="46">
        <v>39796</v>
      </c>
      <c r="S134" s="47">
        <v>0.5995949074074074</v>
      </c>
      <c r="T134" t="s">
        <v>65</v>
      </c>
    </row>
    <row r="135" spans="8:20">
      <c r="H135" s="46">
        <v>39839</v>
      </c>
      <c r="I135" s="47">
        <v>0.41075231481481483</v>
      </c>
      <c r="J135">
        <v>19</v>
      </c>
      <c r="K135" t="s">
        <v>16</v>
      </c>
      <c r="M135" t="s">
        <v>12</v>
      </c>
      <c r="R135" s="46">
        <v>39797</v>
      </c>
      <c r="S135" s="47">
        <v>0.41285879629629635</v>
      </c>
      <c r="T135" t="s">
        <v>73</v>
      </c>
    </row>
    <row r="136" spans="8:20">
      <c r="H136" s="46">
        <v>39839</v>
      </c>
      <c r="I136" s="47">
        <v>0.42957175925925922</v>
      </c>
      <c r="J136">
        <v>109</v>
      </c>
      <c r="K136" t="s">
        <v>15</v>
      </c>
      <c r="O136" t="s">
        <v>12</v>
      </c>
      <c r="R136" s="46">
        <v>39797</v>
      </c>
      <c r="S136" s="47">
        <v>0.41285879629629635</v>
      </c>
      <c r="T136" t="s">
        <v>73</v>
      </c>
    </row>
    <row r="137" spans="8:20">
      <c r="H137" s="46">
        <v>39839</v>
      </c>
      <c r="I137" s="47">
        <v>0.51815972222222217</v>
      </c>
      <c r="J137">
        <v>113</v>
      </c>
      <c r="K137" t="s">
        <v>15</v>
      </c>
      <c r="O137" t="s">
        <v>12</v>
      </c>
      <c r="R137" s="46">
        <v>39797</v>
      </c>
      <c r="S137" s="47">
        <v>0.48599537037037038</v>
      </c>
      <c r="T137" t="s">
        <v>73</v>
      </c>
    </row>
    <row r="138" spans="8:20">
      <c r="H138" s="46">
        <v>39839</v>
      </c>
      <c r="I138" s="47">
        <v>0.83061342592592602</v>
      </c>
      <c r="J138">
        <v>45</v>
      </c>
      <c r="K138" t="s">
        <v>15</v>
      </c>
      <c r="O138" t="s">
        <v>12</v>
      </c>
      <c r="R138" s="46">
        <v>39797</v>
      </c>
      <c r="S138" s="47">
        <v>0.48599537037037038</v>
      </c>
      <c r="T138" t="s">
        <v>73</v>
      </c>
    </row>
    <row r="139" spans="8:20">
      <c r="H139" s="46">
        <v>39840</v>
      </c>
      <c r="I139" s="47">
        <v>0.42851851851851852</v>
      </c>
      <c r="J139">
        <v>175</v>
      </c>
      <c r="K139" t="s">
        <v>15</v>
      </c>
      <c r="M139" t="s">
        <v>12</v>
      </c>
      <c r="R139" s="46">
        <v>39797</v>
      </c>
      <c r="S139" s="47">
        <v>0.51208333333333333</v>
      </c>
      <c r="T139" t="s">
        <v>73</v>
      </c>
    </row>
    <row r="140" spans="8:20">
      <c r="H140" s="46">
        <v>39840</v>
      </c>
      <c r="I140" s="47">
        <v>0.43964120370370369</v>
      </c>
      <c r="J140">
        <v>458</v>
      </c>
      <c r="K140" t="s">
        <v>15</v>
      </c>
      <c r="N140" t="s">
        <v>12</v>
      </c>
      <c r="R140" s="46">
        <v>39797</v>
      </c>
      <c r="S140" s="47">
        <v>0.51209490740740737</v>
      </c>
      <c r="T140" t="s">
        <v>73</v>
      </c>
    </row>
    <row r="141" spans="8:20">
      <c r="H141" s="46">
        <v>39840</v>
      </c>
      <c r="I141" s="47">
        <v>0.51631944444444444</v>
      </c>
      <c r="J141">
        <v>237</v>
      </c>
      <c r="K141" t="s">
        <v>15</v>
      </c>
      <c r="O141" t="s">
        <v>12</v>
      </c>
      <c r="R141" s="46">
        <v>39797</v>
      </c>
      <c r="S141" s="47">
        <v>0.54519675925925926</v>
      </c>
      <c r="T141" t="s">
        <v>65</v>
      </c>
    </row>
    <row r="142" spans="8:20">
      <c r="H142" s="46">
        <v>39840</v>
      </c>
      <c r="I142" s="47">
        <v>0.62013888888888891</v>
      </c>
      <c r="J142">
        <v>13</v>
      </c>
      <c r="K142" t="s">
        <v>16</v>
      </c>
      <c r="N142" t="s">
        <v>12</v>
      </c>
      <c r="R142" s="46">
        <v>39797</v>
      </c>
      <c r="S142" s="47">
        <v>0.6740046296296297</v>
      </c>
      <c r="T142" t="s">
        <v>66</v>
      </c>
    </row>
    <row r="143" spans="8:20">
      <c r="H143" s="46">
        <v>39841</v>
      </c>
      <c r="I143" s="47">
        <v>0.43163194444444447</v>
      </c>
      <c r="J143">
        <v>29</v>
      </c>
      <c r="K143" t="s">
        <v>16</v>
      </c>
      <c r="O143" t="s">
        <v>12</v>
      </c>
      <c r="R143" s="46">
        <v>39797</v>
      </c>
      <c r="S143" s="47">
        <v>0.72248842592592588</v>
      </c>
      <c r="T143" t="s">
        <v>73</v>
      </c>
    </row>
    <row r="144" spans="8:20">
      <c r="H144" s="46">
        <v>39841</v>
      </c>
      <c r="I144" s="47">
        <v>0.43209490740740741</v>
      </c>
      <c r="J144">
        <v>14</v>
      </c>
      <c r="K144" t="s">
        <v>16</v>
      </c>
      <c r="N144" t="s">
        <v>12</v>
      </c>
      <c r="R144" s="46">
        <v>39797</v>
      </c>
      <c r="S144" s="47">
        <v>0.72248842592592588</v>
      </c>
      <c r="T144" t="s">
        <v>73</v>
      </c>
    </row>
    <row r="145" spans="8:20">
      <c r="H145" s="46">
        <v>39841</v>
      </c>
      <c r="I145" s="47">
        <v>0.43251157407407409</v>
      </c>
      <c r="J145">
        <v>75</v>
      </c>
      <c r="K145" t="s">
        <v>15</v>
      </c>
      <c r="O145" t="s">
        <v>12</v>
      </c>
      <c r="R145" s="46">
        <v>39797</v>
      </c>
      <c r="S145" s="47">
        <v>0.72251157407407407</v>
      </c>
      <c r="T145" t="s">
        <v>73</v>
      </c>
    </row>
    <row r="146" spans="8:20">
      <c r="H146" s="46">
        <v>39841</v>
      </c>
      <c r="I146" s="47">
        <v>0.49582175925925925</v>
      </c>
      <c r="J146">
        <v>85</v>
      </c>
      <c r="K146" t="s">
        <v>15</v>
      </c>
      <c r="M146" t="s">
        <v>12</v>
      </c>
      <c r="R146" s="46">
        <v>39797</v>
      </c>
      <c r="S146" s="47">
        <v>0.72251157407407407</v>
      </c>
      <c r="T146" t="s">
        <v>73</v>
      </c>
    </row>
    <row r="147" spans="8:20">
      <c r="H147" s="46">
        <v>39841</v>
      </c>
      <c r="I147" s="47">
        <v>0.52266203703703706</v>
      </c>
      <c r="J147">
        <v>131</v>
      </c>
      <c r="K147" t="s">
        <v>15</v>
      </c>
      <c r="O147" t="s">
        <v>12</v>
      </c>
      <c r="R147" s="46">
        <v>39797</v>
      </c>
      <c r="S147" s="47">
        <v>0.78238425925925925</v>
      </c>
      <c r="T147" t="s">
        <v>65</v>
      </c>
    </row>
    <row r="148" spans="8:20">
      <c r="H148" s="46">
        <v>39841</v>
      </c>
      <c r="I148" s="47">
        <v>0.52509259259259256</v>
      </c>
      <c r="J148">
        <v>62</v>
      </c>
      <c r="K148" t="s">
        <v>15</v>
      </c>
      <c r="M148" t="s">
        <v>12</v>
      </c>
      <c r="R148" s="46">
        <v>39797</v>
      </c>
      <c r="S148" s="47">
        <v>0.82384259259259263</v>
      </c>
      <c r="T148" t="s">
        <v>73</v>
      </c>
    </row>
    <row r="149" spans="8:20">
      <c r="H149" s="46">
        <v>39841</v>
      </c>
      <c r="I149" s="47">
        <v>0.62848379629629625</v>
      </c>
      <c r="J149">
        <v>19</v>
      </c>
      <c r="K149" t="s">
        <v>16</v>
      </c>
      <c r="M149" t="s">
        <v>12</v>
      </c>
      <c r="R149" s="46">
        <v>39797</v>
      </c>
      <c r="S149" s="47">
        <v>0.82384259259259263</v>
      </c>
      <c r="T149" t="s">
        <v>73</v>
      </c>
    </row>
    <row r="150" spans="8:20">
      <c r="H150" s="46">
        <v>39841</v>
      </c>
      <c r="I150" s="47">
        <v>0.68216435185185187</v>
      </c>
      <c r="J150">
        <v>43</v>
      </c>
      <c r="K150" t="s">
        <v>15</v>
      </c>
      <c r="O150" t="s">
        <v>12</v>
      </c>
      <c r="R150" s="46">
        <v>39797</v>
      </c>
      <c r="S150" s="47">
        <v>0.82407407407407407</v>
      </c>
      <c r="T150" t="s">
        <v>73</v>
      </c>
    </row>
    <row r="151" spans="8:20">
      <c r="H151" s="46">
        <v>39842</v>
      </c>
      <c r="I151" s="47">
        <v>0.43364583333333334</v>
      </c>
      <c r="J151">
        <v>204</v>
      </c>
      <c r="K151" t="s">
        <v>15</v>
      </c>
      <c r="O151" t="s">
        <v>12</v>
      </c>
      <c r="R151" s="46">
        <v>39797</v>
      </c>
      <c r="S151" s="47">
        <v>0.82408564814814811</v>
      </c>
      <c r="T151" t="s">
        <v>73</v>
      </c>
    </row>
    <row r="152" spans="8:20">
      <c r="H152" s="46">
        <v>39842</v>
      </c>
      <c r="I152" s="47">
        <v>0.54303240740740744</v>
      </c>
      <c r="J152">
        <v>109</v>
      </c>
      <c r="K152" t="s">
        <v>15</v>
      </c>
      <c r="M152" t="s">
        <v>12</v>
      </c>
      <c r="R152" s="46">
        <v>39798</v>
      </c>
      <c r="S152" s="47">
        <v>0.4640393518518518</v>
      </c>
      <c r="T152" t="s">
        <v>73</v>
      </c>
    </row>
    <row r="153" spans="8:20">
      <c r="H153" s="46">
        <v>39842</v>
      </c>
      <c r="I153" s="47">
        <v>0.55836805555555558</v>
      </c>
      <c r="J153">
        <v>13</v>
      </c>
      <c r="K153" t="s">
        <v>16</v>
      </c>
      <c r="M153" t="s">
        <v>12</v>
      </c>
      <c r="R153" s="46">
        <v>39798</v>
      </c>
      <c r="S153" s="47">
        <v>0.4640393518518518</v>
      </c>
      <c r="T153" t="s">
        <v>73</v>
      </c>
    </row>
    <row r="154" spans="8:20">
      <c r="H154" s="46">
        <v>39842</v>
      </c>
      <c r="I154" s="47">
        <v>0.60751157407407408</v>
      </c>
      <c r="J154">
        <v>167</v>
      </c>
      <c r="K154" t="s">
        <v>15</v>
      </c>
      <c r="M154" t="s">
        <v>12</v>
      </c>
      <c r="R154" s="46">
        <v>39798</v>
      </c>
      <c r="S154" s="47">
        <v>0.51380787037037035</v>
      </c>
      <c r="T154" t="s">
        <v>73</v>
      </c>
    </row>
    <row r="155" spans="8:20">
      <c r="H155" s="46">
        <v>39856</v>
      </c>
      <c r="I155" s="47">
        <v>0.52103009259259259</v>
      </c>
      <c r="J155">
        <v>18</v>
      </c>
      <c r="K155" t="s">
        <v>16</v>
      </c>
      <c r="M155" t="s">
        <v>12</v>
      </c>
      <c r="R155" s="46">
        <v>39798</v>
      </c>
      <c r="S155" s="47">
        <v>0.51380787037037035</v>
      </c>
      <c r="T155" t="s">
        <v>73</v>
      </c>
    </row>
    <row r="156" spans="8:20">
      <c r="H156" s="46">
        <v>39861</v>
      </c>
      <c r="I156" s="47">
        <v>0.39678240740740739</v>
      </c>
      <c r="J156" t="s">
        <v>14</v>
      </c>
      <c r="K156" t="s">
        <v>14</v>
      </c>
      <c r="O156" t="s">
        <v>12</v>
      </c>
      <c r="R156" s="46">
        <v>39798</v>
      </c>
      <c r="S156" s="47">
        <v>0.64553240740740747</v>
      </c>
      <c r="T156" t="s">
        <v>73</v>
      </c>
    </row>
    <row r="157" spans="8:20">
      <c r="H157" s="46">
        <v>39861</v>
      </c>
      <c r="I157" s="47">
        <v>0.44697916666666665</v>
      </c>
      <c r="J157">
        <v>123</v>
      </c>
      <c r="K157" t="s">
        <v>15</v>
      </c>
      <c r="O157" t="s">
        <v>12</v>
      </c>
      <c r="R157" s="46">
        <v>39798</v>
      </c>
      <c r="S157" s="47">
        <v>0.64553240740740747</v>
      </c>
      <c r="T157" t="s">
        <v>73</v>
      </c>
    </row>
    <row r="158" spans="8:20">
      <c r="H158" s="46">
        <v>39866</v>
      </c>
      <c r="I158" s="47">
        <v>0.52160879629629631</v>
      </c>
      <c r="J158">
        <v>38</v>
      </c>
      <c r="K158" t="s">
        <v>15</v>
      </c>
      <c r="O158" t="s">
        <v>12</v>
      </c>
      <c r="R158" s="46">
        <v>39798</v>
      </c>
      <c r="S158" s="47">
        <v>0.64589120370370368</v>
      </c>
      <c r="T158" t="s">
        <v>73</v>
      </c>
    </row>
    <row r="159" spans="8:20">
      <c r="H159" s="46">
        <v>39868</v>
      </c>
      <c r="I159" s="47">
        <v>0.4183101851851852</v>
      </c>
      <c r="J159">
        <v>23</v>
      </c>
      <c r="K159" t="s">
        <v>15</v>
      </c>
      <c r="N159" t="s">
        <v>12</v>
      </c>
      <c r="R159" s="46">
        <v>39798</v>
      </c>
      <c r="S159" s="47">
        <v>0.64590277777777783</v>
      </c>
      <c r="T159" t="s">
        <v>73</v>
      </c>
    </row>
    <row r="160" spans="8:20">
      <c r="H160" s="46">
        <v>39883</v>
      </c>
      <c r="I160" s="47">
        <v>0.57162037037037039</v>
      </c>
      <c r="J160">
        <v>51</v>
      </c>
      <c r="K160" t="s">
        <v>16</v>
      </c>
      <c r="O160" t="s">
        <v>12</v>
      </c>
      <c r="R160" s="46">
        <v>39798</v>
      </c>
      <c r="S160" s="47">
        <v>0.76583333333333325</v>
      </c>
      <c r="T160" t="s">
        <v>65</v>
      </c>
    </row>
    <row r="161" spans="8:20">
      <c r="H161" s="46">
        <v>39878</v>
      </c>
      <c r="I161" s="47">
        <v>0.52819444444444441</v>
      </c>
      <c r="J161">
        <v>106</v>
      </c>
      <c r="K161" t="s">
        <v>15</v>
      </c>
      <c r="O161" t="s">
        <v>12</v>
      </c>
      <c r="R161" s="46">
        <v>39798</v>
      </c>
      <c r="S161" s="47">
        <v>0.78644675925925922</v>
      </c>
      <c r="T161" t="s">
        <v>65</v>
      </c>
    </row>
    <row r="162" spans="8:20">
      <c r="H162" s="46">
        <v>39898</v>
      </c>
      <c r="I162" s="47">
        <v>0.85378472222222224</v>
      </c>
      <c r="J162">
        <v>39</v>
      </c>
      <c r="K162" t="s">
        <v>16</v>
      </c>
      <c r="M162" t="s">
        <v>12</v>
      </c>
      <c r="R162" s="46">
        <v>39798</v>
      </c>
      <c r="S162" s="47">
        <v>0.41800925925925925</v>
      </c>
      <c r="T162" t="s">
        <v>65</v>
      </c>
    </row>
    <row r="163" spans="8:20">
      <c r="H163" s="46"/>
      <c r="I163" s="47"/>
      <c r="R163" s="46">
        <v>39798</v>
      </c>
      <c r="S163" s="47">
        <v>0.42396990740740742</v>
      </c>
      <c r="T163" t="s">
        <v>73</v>
      </c>
    </row>
    <row r="164" spans="8:20">
      <c r="H164" s="46"/>
      <c r="I164" s="47"/>
      <c r="R164" s="46">
        <v>39798</v>
      </c>
      <c r="S164" s="47">
        <v>0.42396990740740742</v>
      </c>
      <c r="T164" t="s">
        <v>73</v>
      </c>
    </row>
    <row r="165" spans="8:20">
      <c r="H165" s="46"/>
      <c r="I165" s="47"/>
      <c r="R165" s="46">
        <v>39798</v>
      </c>
      <c r="S165" s="47">
        <v>0.42422453703703705</v>
      </c>
      <c r="T165" t="s">
        <v>73</v>
      </c>
    </row>
    <row r="166" spans="8:20">
      <c r="H166" s="46"/>
      <c r="I166" s="47"/>
      <c r="R166" s="46">
        <v>39798</v>
      </c>
      <c r="S166" s="47">
        <v>0.42422453703703705</v>
      </c>
      <c r="T166" t="s">
        <v>73</v>
      </c>
    </row>
    <row r="167" spans="8:20">
      <c r="H167" s="46"/>
      <c r="I167" s="47"/>
      <c r="R167" s="46">
        <v>39799</v>
      </c>
      <c r="S167" s="47">
        <v>0.41744212962962962</v>
      </c>
      <c r="T167" t="s">
        <v>65</v>
      </c>
    </row>
    <row r="168" spans="8:20">
      <c r="H168" s="46"/>
      <c r="I168" s="47"/>
      <c r="R168" s="46">
        <v>39799</v>
      </c>
      <c r="S168" s="47">
        <v>0.42471064814814818</v>
      </c>
      <c r="T168" t="s">
        <v>73</v>
      </c>
    </row>
    <row r="169" spans="8:20">
      <c r="H169" s="46"/>
      <c r="I169" s="47"/>
      <c r="R169" s="46">
        <v>39799</v>
      </c>
      <c r="S169" s="47">
        <v>0.42471064814814818</v>
      </c>
      <c r="T169" t="s">
        <v>73</v>
      </c>
    </row>
    <row r="170" spans="8:20">
      <c r="H170" s="46"/>
      <c r="I170" s="47"/>
      <c r="R170" s="46">
        <v>39799</v>
      </c>
      <c r="S170" s="47">
        <v>0.43452546296296296</v>
      </c>
      <c r="T170" t="s">
        <v>65</v>
      </c>
    </row>
    <row r="171" spans="8:20">
      <c r="H171" s="46"/>
      <c r="I171" s="47"/>
      <c r="R171" s="46">
        <v>39799</v>
      </c>
      <c r="S171" s="47">
        <v>0.48556712962962961</v>
      </c>
      <c r="T171" t="s">
        <v>65</v>
      </c>
    </row>
    <row r="172" spans="8:20">
      <c r="H172" s="46"/>
      <c r="I172" s="47"/>
      <c r="R172" s="46">
        <v>39799</v>
      </c>
      <c r="S172" s="47">
        <v>0.51471064814814815</v>
      </c>
      <c r="T172" t="s">
        <v>73</v>
      </c>
    </row>
    <row r="173" spans="8:20">
      <c r="H173" s="46"/>
      <c r="I173" s="47"/>
      <c r="R173" s="46">
        <v>39799</v>
      </c>
      <c r="S173" s="47">
        <v>0.51472222222222219</v>
      </c>
      <c r="T173" t="s">
        <v>73</v>
      </c>
    </row>
    <row r="174" spans="8:20">
      <c r="R174" s="46">
        <v>39799</v>
      </c>
      <c r="S174" s="47">
        <v>0.55456018518518524</v>
      </c>
      <c r="T174" t="s">
        <v>73</v>
      </c>
    </row>
    <row r="175" spans="8:20">
      <c r="R175" s="46">
        <v>39799</v>
      </c>
      <c r="S175" s="47">
        <v>0.55456018518518524</v>
      </c>
      <c r="T175" t="s">
        <v>73</v>
      </c>
    </row>
    <row r="176" spans="8:20">
      <c r="R176" s="46">
        <v>39799</v>
      </c>
      <c r="S176" s="47">
        <v>0.56971064814814809</v>
      </c>
      <c r="T176" t="s">
        <v>65</v>
      </c>
    </row>
    <row r="177" spans="18:20">
      <c r="R177" s="46">
        <v>39799</v>
      </c>
      <c r="S177" s="47">
        <v>0.58193287037037034</v>
      </c>
      <c r="T177" t="s">
        <v>66</v>
      </c>
    </row>
    <row r="178" spans="18:20">
      <c r="R178" s="46">
        <v>39799</v>
      </c>
      <c r="S178" s="47">
        <v>0.58226851851851846</v>
      </c>
      <c r="T178" t="s">
        <v>67</v>
      </c>
    </row>
    <row r="179" spans="18:20">
      <c r="R179" s="46">
        <v>39799</v>
      </c>
      <c r="S179" s="47">
        <v>0.58299768518518513</v>
      </c>
      <c r="T179" t="s">
        <v>69</v>
      </c>
    </row>
    <row r="180" spans="18:20">
      <c r="R180" s="46">
        <v>39799</v>
      </c>
      <c r="S180" s="47">
        <v>0.58960648148148154</v>
      </c>
      <c r="T180" t="s">
        <v>67</v>
      </c>
    </row>
    <row r="181" spans="18:20">
      <c r="R181" s="46">
        <v>39799</v>
      </c>
      <c r="S181" s="47">
        <v>0.58974537037037034</v>
      </c>
      <c r="T181" t="s">
        <v>65</v>
      </c>
    </row>
    <row r="182" spans="18:20">
      <c r="R182" s="46">
        <v>39799</v>
      </c>
      <c r="S182" s="47">
        <v>0.5914814814814815</v>
      </c>
      <c r="T182" t="s">
        <v>66</v>
      </c>
    </row>
    <row r="183" spans="18:20">
      <c r="R183" s="46">
        <v>39799</v>
      </c>
      <c r="S183" s="47">
        <v>0.59159722222222222</v>
      </c>
      <c r="T183" t="s">
        <v>65</v>
      </c>
    </row>
    <row r="184" spans="18:20">
      <c r="R184" s="46">
        <v>39799</v>
      </c>
      <c r="S184" s="47">
        <v>0.59375</v>
      </c>
      <c r="T184" t="s">
        <v>67</v>
      </c>
    </row>
    <row r="185" spans="18:20">
      <c r="R185" s="46">
        <v>39799</v>
      </c>
      <c r="S185" s="47">
        <v>0.59901620370370368</v>
      </c>
      <c r="T185" t="s">
        <v>73</v>
      </c>
    </row>
    <row r="186" spans="18:20">
      <c r="R186" s="46">
        <v>39799</v>
      </c>
      <c r="S186" s="47">
        <v>0.59902777777777783</v>
      </c>
      <c r="T186" t="s">
        <v>73</v>
      </c>
    </row>
    <row r="187" spans="18:20">
      <c r="R187" s="46">
        <v>39799</v>
      </c>
      <c r="S187" s="47">
        <v>0.60825231481481479</v>
      </c>
      <c r="T187" t="s">
        <v>73</v>
      </c>
    </row>
    <row r="188" spans="18:20">
      <c r="R188" s="46">
        <v>39799</v>
      </c>
      <c r="S188" s="47">
        <v>0.60826388888888883</v>
      </c>
      <c r="T188" t="s">
        <v>73</v>
      </c>
    </row>
    <row r="189" spans="18:20">
      <c r="R189" s="46">
        <v>39799</v>
      </c>
      <c r="S189" s="47">
        <v>0.62041666666666673</v>
      </c>
      <c r="T189" t="s">
        <v>65</v>
      </c>
    </row>
    <row r="190" spans="18:20">
      <c r="R190" s="46">
        <v>39799</v>
      </c>
      <c r="S190" s="47">
        <v>0.71160879629629636</v>
      </c>
      <c r="T190" t="s">
        <v>65</v>
      </c>
    </row>
    <row r="191" spans="18:20">
      <c r="R191" s="46">
        <v>39799</v>
      </c>
      <c r="S191" s="47">
        <v>0.71658564814814818</v>
      </c>
      <c r="T191" t="s">
        <v>65</v>
      </c>
    </row>
    <row r="192" spans="18:20">
      <c r="R192" s="46">
        <v>39799</v>
      </c>
      <c r="S192" s="47">
        <v>0.71659722222222222</v>
      </c>
      <c r="T192" t="s">
        <v>65</v>
      </c>
    </row>
    <row r="193" spans="18:20">
      <c r="R193" s="46">
        <v>39799</v>
      </c>
      <c r="S193" s="47">
        <v>0.71659722222222222</v>
      </c>
      <c r="T193" t="s">
        <v>66</v>
      </c>
    </row>
    <row r="194" spans="18:20">
      <c r="R194" s="46">
        <v>39799</v>
      </c>
      <c r="S194" s="47">
        <v>0.74250000000000005</v>
      </c>
      <c r="T194" t="s">
        <v>73</v>
      </c>
    </row>
    <row r="195" spans="18:20">
      <c r="R195" s="46">
        <v>39799</v>
      </c>
      <c r="S195" s="47">
        <v>0.74251157407407409</v>
      </c>
      <c r="T195" t="s">
        <v>73</v>
      </c>
    </row>
    <row r="196" spans="18:20">
      <c r="R196" s="46">
        <v>39799</v>
      </c>
      <c r="S196" s="47">
        <v>0.74289351851851848</v>
      </c>
      <c r="T196" t="s">
        <v>73</v>
      </c>
    </row>
    <row r="197" spans="18:20">
      <c r="R197" s="46">
        <v>39799</v>
      </c>
      <c r="S197" s="47">
        <v>0.74290509259259263</v>
      </c>
      <c r="T197" t="s">
        <v>73</v>
      </c>
    </row>
    <row r="198" spans="18:20">
      <c r="R198" s="46">
        <v>39799</v>
      </c>
      <c r="S198" s="47">
        <v>0.81524305555555554</v>
      </c>
      <c r="T198" t="s">
        <v>73</v>
      </c>
    </row>
    <row r="199" spans="18:20">
      <c r="R199" s="46">
        <v>39799</v>
      </c>
      <c r="S199" s="47">
        <v>0.81525462962962969</v>
      </c>
      <c r="T199" t="s">
        <v>73</v>
      </c>
    </row>
    <row r="200" spans="18:20">
      <c r="R200" s="46">
        <v>39799</v>
      </c>
      <c r="S200" s="47">
        <v>0.83990740740740744</v>
      </c>
      <c r="T200" t="s">
        <v>65</v>
      </c>
    </row>
    <row r="201" spans="18:20">
      <c r="R201" s="46">
        <v>39799</v>
      </c>
      <c r="S201" s="47">
        <v>0.84175925925925921</v>
      </c>
      <c r="T201" t="s">
        <v>73</v>
      </c>
    </row>
    <row r="202" spans="18:20">
      <c r="R202" s="46">
        <v>39799</v>
      </c>
      <c r="S202" s="47">
        <v>0.84175925925925921</v>
      </c>
      <c r="T202" t="s">
        <v>73</v>
      </c>
    </row>
    <row r="203" spans="18:20">
      <c r="R203" s="46">
        <v>39800</v>
      </c>
      <c r="S203" s="47">
        <v>0.44675925925925924</v>
      </c>
      <c r="T203" t="s">
        <v>73</v>
      </c>
    </row>
    <row r="204" spans="18:20">
      <c r="R204" s="46">
        <v>39800</v>
      </c>
      <c r="S204" s="47">
        <v>0.44675925925925924</v>
      </c>
      <c r="T204" t="s">
        <v>73</v>
      </c>
    </row>
    <row r="205" spans="18:20">
      <c r="R205" s="46">
        <v>39800</v>
      </c>
      <c r="S205" s="47">
        <v>0.44850694444444444</v>
      </c>
      <c r="T205" t="s">
        <v>67</v>
      </c>
    </row>
    <row r="206" spans="18:20">
      <c r="R206" s="46">
        <v>39800</v>
      </c>
      <c r="S206" s="47">
        <v>0.44862268518518517</v>
      </c>
      <c r="T206" t="s">
        <v>65</v>
      </c>
    </row>
    <row r="207" spans="18:20">
      <c r="R207" s="46">
        <v>39800</v>
      </c>
      <c r="S207" s="47">
        <v>0.47407407407407409</v>
      </c>
      <c r="T207" t="s">
        <v>65</v>
      </c>
    </row>
    <row r="208" spans="18:20">
      <c r="R208" s="46">
        <v>39800</v>
      </c>
      <c r="S208" s="47">
        <v>0.49708333333333332</v>
      </c>
      <c r="T208" t="s">
        <v>65</v>
      </c>
    </row>
    <row r="209" spans="18:20">
      <c r="R209" s="46">
        <v>39800</v>
      </c>
      <c r="S209" s="47">
        <v>0.51165509259259256</v>
      </c>
      <c r="T209" t="s">
        <v>73</v>
      </c>
    </row>
    <row r="210" spans="18:20">
      <c r="R210" s="46">
        <v>39800</v>
      </c>
      <c r="S210" s="47">
        <v>0.5116666666666666</v>
      </c>
      <c r="T210" t="s">
        <v>73</v>
      </c>
    </row>
    <row r="211" spans="18:20">
      <c r="R211" s="46">
        <v>39800</v>
      </c>
      <c r="S211" s="47">
        <v>0.53444444444444439</v>
      </c>
      <c r="T211" t="s">
        <v>65</v>
      </c>
    </row>
    <row r="212" spans="18:20">
      <c r="R212" s="46">
        <v>39800</v>
      </c>
      <c r="S212" s="47">
        <v>0.61989583333333331</v>
      </c>
      <c r="T212" t="s">
        <v>65</v>
      </c>
    </row>
    <row r="213" spans="18:20">
      <c r="R213" s="46">
        <v>39800</v>
      </c>
      <c r="S213" s="47">
        <v>0.80109953703703696</v>
      </c>
      <c r="T213" t="s">
        <v>67</v>
      </c>
    </row>
    <row r="214" spans="18:20">
      <c r="R214" s="46">
        <v>39800</v>
      </c>
      <c r="S214" s="47">
        <v>0.80115740740740737</v>
      </c>
      <c r="T214" t="s">
        <v>65</v>
      </c>
    </row>
    <row r="215" spans="18:20">
      <c r="R215" s="46">
        <v>39800</v>
      </c>
      <c r="S215" s="47">
        <v>0.82373842592592583</v>
      </c>
      <c r="T215" t="s">
        <v>65</v>
      </c>
    </row>
    <row r="216" spans="18:20">
      <c r="R216" s="46">
        <v>39800</v>
      </c>
      <c r="S216" s="47">
        <v>0.82379629629629625</v>
      </c>
      <c r="T216" t="s">
        <v>67</v>
      </c>
    </row>
    <row r="217" spans="18:20">
      <c r="R217" s="46">
        <v>39800</v>
      </c>
      <c r="S217" s="47">
        <v>0.82416666666666671</v>
      </c>
      <c r="T217" t="s">
        <v>73</v>
      </c>
    </row>
    <row r="218" spans="18:20">
      <c r="R218" s="46">
        <v>39800</v>
      </c>
      <c r="S218" s="47">
        <v>0.82416666666666671</v>
      </c>
      <c r="T218" t="s">
        <v>73</v>
      </c>
    </row>
    <row r="219" spans="18:20">
      <c r="R219" s="46">
        <v>39800</v>
      </c>
      <c r="S219" s="47">
        <v>0.39393518518518517</v>
      </c>
      <c r="T219" t="s">
        <v>73</v>
      </c>
    </row>
    <row r="220" spans="18:20">
      <c r="R220" s="46">
        <v>39800</v>
      </c>
      <c r="S220" s="47">
        <v>0.39393518518518517</v>
      </c>
      <c r="T220" t="s">
        <v>73</v>
      </c>
    </row>
    <row r="221" spans="18:20">
      <c r="R221" s="46">
        <v>39800</v>
      </c>
      <c r="S221" s="47">
        <v>0.39414351851851853</v>
      </c>
      <c r="T221" t="s">
        <v>65</v>
      </c>
    </row>
    <row r="222" spans="18:20">
      <c r="R222" s="46">
        <v>39800</v>
      </c>
      <c r="S222" s="47">
        <v>0.4173263888888889</v>
      </c>
      <c r="T222" t="s">
        <v>73</v>
      </c>
    </row>
    <row r="223" spans="18:20">
      <c r="R223" s="46">
        <v>39800</v>
      </c>
      <c r="S223" s="47">
        <v>0.41733796296296299</v>
      </c>
      <c r="T223" t="s">
        <v>73</v>
      </c>
    </row>
    <row r="224" spans="18:20">
      <c r="R224" s="46">
        <v>39801</v>
      </c>
      <c r="S224" s="47">
        <v>0.40078703703703705</v>
      </c>
      <c r="T224" t="s">
        <v>65</v>
      </c>
    </row>
    <row r="225" spans="18:20">
      <c r="R225" s="46">
        <v>39801</v>
      </c>
      <c r="S225" s="47">
        <v>0.42581018518518521</v>
      </c>
      <c r="T225" t="s">
        <v>65</v>
      </c>
    </row>
    <row r="226" spans="18:20">
      <c r="R226" s="46">
        <v>39801</v>
      </c>
      <c r="S226" s="47">
        <v>0.42598379629629629</v>
      </c>
      <c r="T226" t="s">
        <v>73</v>
      </c>
    </row>
    <row r="227" spans="18:20">
      <c r="R227" s="46">
        <v>39801</v>
      </c>
      <c r="S227" s="47">
        <v>0.42598379629629629</v>
      </c>
      <c r="T227" t="s">
        <v>73</v>
      </c>
    </row>
    <row r="228" spans="18:20">
      <c r="R228" s="46">
        <v>39801</v>
      </c>
      <c r="S228" s="47">
        <v>0.42618055555555556</v>
      </c>
      <c r="T228" t="s">
        <v>73</v>
      </c>
    </row>
    <row r="229" spans="18:20">
      <c r="R229" s="46">
        <v>39801</v>
      </c>
      <c r="S229" s="47">
        <v>0.42618055555555556</v>
      </c>
      <c r="T229" t="s">
        <v>73</v>
      </c>
    </row>
    <row r="230" spans="18:20">
      <c r="R230" s="46">
        <v>39801</v>
      </c>
      <c r="S230" s="47">
        <v>0.42651620370370374</v>
      </c>
      <c r="T230" t="s">
        <v>73</v>
      </c>
    </row>
    <row r="231" spans="18:20">
      <c r="R231" s="46">
        <v>39801</v>
      </c>
      <c r="S231" s="47">
        <v>0.42651620370370374</v>
      </c>
      <c r="T231" t="s">
        <v>73</v>
      </c>
    </row>
    <row r="232" spans="18:20">
      <c r="R232" s="46">
        <v>39801</v>
      </c>
      <c r="S232" s="47">
        <v>0.47765046296296299</v>
      </c>
      <c r="T232" t="s">
        <v>65</v>
      </c>
    </row>
    <row r="233" spans="18:20">
      <c r="R233" s="46">
        <v>39801</v>
      </c>
      <c r="S233" s="47">
        <v>0.48041666666666666</v>
      </c>
      <c r="T233" t="s">
        <v>65</v>
      </c>
    </row>
    <row r="234" spans="18:20">
      <c r="R234" s="46">
        <v>39801</v>
      </c>
      <c r="S234" s="47">
        <v>0.48818287037037034</v>
      </c>
      <c r="T234" t="s">
        <v>66</v>
      </c>
    </row>
    <row r="235" spans="18:20">
      <c r="R235" s="46">
        <v>39801</v>
      </c>
      <c r="S235" s="47">
        <v>0.48828703703703707</v>
      </c>
      <c r="T235" t="s">
        <v>65</v>
      </c>
    </row>
    <row r="236" spans="18:20">
      <c r="R236" s="46">
        <v>39801</v>
      </c>
      <c r="S236" s="47">
        <v>0.49217592592592596</v>
      </c>
      <c r="T236" t="s">
        <v>67</v>
      </c>
    </row>
    <row r="237" spans="18:20">
      <c r="R237" s="46">
        <v>39801</v>
      </c>
      <c r="S237" s="47">
        <v>0.49513888888888885</v>
      </c>
      <c r="T237" t="s">
        <v>73</v>
      </c>
    </row>
    <row r="238" spans="18:20">
      <c r="R238" s="46">
        <v>39801</v>
      </c>
      <c r="S238" s="47">
        <v>0.495150462962963</v>
      </c>
      <c r="T238" t="s">
        <v>73</v>
      </c>
    </row>
    <row r="239" spans="18:20">
      <c r="R239" s="46">
        <v>39801</v>
      </c>
      <c r="S239" s="47">
        <v>0.50142361111111111</v>
      </c>
      <c r="T239" t="s">
        <v>65</v>
      </c>
    </row>
    <row r="240" spans="18:20">
      <c r="R240" s="46">
        <v>39801</v>
      </c>
      <c r="S240" s="47">
        <v>0.53637731481481488</v>
      </c>
      <c r="T240" t="s">
        <v>73</v>
      </c>
    </row>
    <row r="241" spans="18:20">
      <c r="R241" s="46">
        <v>39801</v>
      </c>
      <c r="S241" s="47">
        <v>0.53637731481481488</v>
      </c>
      <c r="T241" t="s">
        <v>73</v>
      </c>
    </row>
    <row r="242" spans="18:20">
      <c r="R242" s="46">
        <v>39801</v>
      </c>
      <c r="S242" s="47">
        <v>0.63318287037037035</v>
      </c>
      <c r="T242" t="s">
        <v>73</v>
      </c>
    </row>
    <row r="243" spans="18:20">
      <c r="R243" s="46">
        <v>39801</v>
      </c>
      <c r="S243" s="47">
        <v>0.6331944444444445</v>
      </c>
      <c r="T243" t="s">
        <v>73</v>
      </c>
    </row>
    <row r="244" spans="18:20">
      <c r="R244" s="46">
        <v>39801</v>
      </c>
      <c r="S244" s="47">
        <v>0.63383101851851853</v>
      </c>
      <c r="T244" t="s">
        <v>73</v>
      </c>
    </row>
    <row r="245" spans="18:20">
      <c r="R245" s="46">
        <v>39801</v>
      </c>
      <c r="S245" s="47">
        <v>0.63383101851851853</v>
      </c>
      <c r="T245" t="s">
        <v>73</v>
      </c>
    </row>
    <row r="246" spans="18:20">
      <c r="R246" s="46">
        <v>39801</v>
      </c>
      <c r="S246" s="47">
        <v>0.63497685185185182</v>
      </c>
      <c r="T246" t="s">
        <v>73</v>
      </c>
    </row>
    <row r="247" spans="18:20">
      <c r="R247" s="46">
        <v>39801</v>
      </c>
      <c r="S247" s="47">
        <v>0.63497685185185182</v>
      </c>
      <c r="T247" t="s">
        <v>73</v>
      </c>
    </row>
    <row r="248" spans="18:20">
      <c r="R248" s="46">
        <v>39801</v>
      </c>
      <c r="S248" s="47">
        <v>0.64317129629629632</v>
      </c>
      <c r="T248" t="s">
        <v>65</v>
      </c>
    </row>
    <row r="249" spans="18:20">
      <c r="R249" s="46">
        <v>39801</v>
      </c>
      <c r="S249" s="47">
        <v>0.77577546296296296</v>
      </c>
      <c r="T249" t="s">
        <v>65</v>
      </c>
    </row>
    <row r="250" spans="18:20">
      <c r="R250" s="46">
        <v>39801</v>
      </c>
      <c r="S250" s="47">
        <v>0.82348379629629631</v>
      </c>
      <c r="T250" t="s">
        <v>65</v>
      </c>
    </row>
    <row r="251" spans="18:20">
      <c r="R251" s="46">
        <v>39801</v>
      </c>
      <c r="S251" s="47">
        <v>0.82694444444444448</v>
      </c>
      <c r="T251" t="s">
        <v>73</v>
      </c>
    </row>
    <row r="252" spans="18:20">
      <c r="R252" s="46">
        <v>39801</v>
      </c>
      <c r="S252" s="47">
        <v>0.82694444444444448</v>
      </c>
      <c r="T252" t="s">
        <v>73</v>
      </c>
    </row>
    <row r="253" spans="18:20">
      <c r="R253" s="46">
        <v>39802</v>
      </c>
      <c r="S253" s="47">
        <v>0.4418171296296296</v>
      </c>
      <c r="T253" t="s">
        <v>65</v>
      </c>
    </row>
    <row r="254" spans="18:20">
      <c r="R254" s="46">
        <v>39802</v>
      </c>
      <c r="S254" s="47">
        <v>0.51487268518518514</v>
      </c>
      <c r="T254" t="s">
        <v>65</v>
      </c>
    </row>
    <row r="255" spans="18:20">
      <c r="R255" s="46">
        <v>39802</v>
      </c>
      <c r="S255" s="47">
        <v>0.51989583333333333</v>
      </c>
      <c r="T255" t="s">
        <v>65</v>
      </c>
    </row>
    <row r="256" spans="18:20">
      <c r="R256" s="46">
        <v>39802</v>
      </c>
      <c r="S256" s="47">
        <v>0.52001157407407406</v>
      </c>
      <c r="T256" t="s">
        <v>73</v>
      </c>
    </row>
    <row r="257" spans="18:20">
      <c r="R257" s="46">
        <v>39802</v>
      </c>
      <c r="S257" s="47">
        <v>0.52001157407407406</v>
      </c>
      <c r="T257" t="s">
        <v>73</v>
      </c>
    </row>
    <row r="258" spans="18:20">
      <c r="R258" s="46">
        <v>39802</v>
      </c>
      <c r="S258" s="47">
        <v>0.56225694444444441</v>
      </c>
      <c r="T258" t="s">
        <v>65</v>
      </c>
    </row>
    <row r="259" spans="18:20">
      <c r="R259" s="46">
        <v>39802</v>
      </c>
      <c r="S259" s="47">
        <v>0.58608796296296295</v>
      </c>
      <c r="T259" t="s">
        <v>65</v>
      </c>
    </row>
    <row r="260" spans="18:20">
      <c r="R260" s="46">
        <v>39802</v>
      </c>
      <c r="S260" s="47">
        <v>0.59364583333333332</v>
      </c>
      <c r="T260" t="s">
        <v>65</v>
      </c>
    </row>
    <row r="261" spans="18:20">
      <c r="R261" s="46">
        <v>39802</v>
      </c>
      <c r="S261" s="47">
        <v>0.59387731481481476</v>
      </c>
      <c r="T261" t="s">
        <v>73</v>
      </c>
    </row>
    <row r="262" spans="18:20">
      <c r="R262" s="46">
        <v>39802</v>
      </c>
      <c r="S262" s="47">
        <v>0.59387731481481476</v>
      </c>
      <c r="T262" t="s">
        <v>73</v>
      </c>
    </row>
    <row r="263" spans="18:20">
      <c r="R263" s="46">
        <v>39802</v>
      </c>
      <c r="S263" s="47">
        <v>0.62747685185185187</v>
      </c>
      <c r="T263" t="s">
        <v>65</v>
      </c>
    </row>
    <row r="264" spans="18:20">
      <c r="R264" s="46">
        <v>39802</v>
      </c>
      <c r="S264" s="47">
        <v>0.62854166666666667</v>
      </c>
      <c r="T264" t="s">
        <v>73</v>
      </c>
    </row>
    <row r="265" spans="18:20">
      <c r="R265" s="46">
        <v>39802</v>
      </c>
      <c r="S265" s="47">
        <v>0.62854166666666667</v>
      </c>
      <c r="T265" t="s">
        <v>73</v>
      </c>
    </row>
    <row r="266" spans="18:20">
      <c r="R266" s="46">
        <v>39802</v>
      </c>
      <c r="S266" s="47">
        <v>0.68755787037037042</v>
      </c>
      <c r="T266" t="s">
        <v>65</v>
      </c>
    </row>
    <row r="267" spans="18:20">
      <c r="R267" s="46">
        <v>39802</v>
      </c>
      <c r="S267" s="47">
        <v>0.72853009259259249</v>
      </c>
      <c r="T267" t="s">
        <v>66</v>
      </c>
    </row>
    <row r="268" spans="18:20">
      <c r="R268" s="46">
        <v>39802</v>
      </c>
      <c r="S268" s="47">
        <v>0.72862268518518514</v>
      </c>
      <c r="T268" t="s">
        <v>66</v>
      </c>
    </row>
    <row r="269" spans="18:20">
      <c r="R269" s="46">
        <v>39802</v>
      </c>
      <c r="S269" s="47">
        <v>0.72870370370370363</v>
      </c>
      <c r="T269" t="s">
        <v>65</v>
      </c>
    </row>
    <row r="270" spans="18:20">
      <c r="R270" s="46">
        <v>39803</v>
      </c>
      <c r="S270" s="47">
        <v>0.52091435185185186</v>
      </c>
      <c r="T270" t="s">
        <v>65</v>
      </c>
    </row>
    <row r="271" spans="18:20">
      <c r="R271" s="46">
        <v>39803</v>
      </c>
      <c r="S271" s="47">
        <v>0.64684027777777775</v>
      </c>
      <c r="T271" t="s">
        <v>65</v>
      </c>
    </row>
    <row r="272" spans="18:20">
      <c r="R272" s="46">
        <v>39803</v>
      </c>
      <c r="S272" s="47">
        <v>0.67615740740740737</v>
      </c>
      <c r="T272" t="s">
        <v>65</v>
      </c>
    </row>
    <row r="273" spans="18:20">
      <c r="R273" s="46">
        <v>39803</v>
      </c>
      <c r="S273" s="47">
        <v>0.67622685185185183</v>
      </c>
      <c r="T273" t="s">
        <v>66</v>
      </c>
    </row>
    <row r="274" spans="18:20">
      <c r="R274" s="46">
        <v>39803</v>
      </c>
      <c r="S274" s="47">
        <v>0.67629629629629628</v>
      </c>
      <c r="T274" t="s">
        <v>66</v>
      </c>
    </row>
    <row r="275" spans="18:20">
      <c r="R275" s="46">
        <v>39803</v>
      </c>
      <c r="S275" s="47">
        <v>0.6763541666666667</v>
      </c>
      <c r="T275" t="s">
        <v>65</v>
      </c>
    </row>
    <row r="276" spans="18:20">
      <c r="R276" s="46">
        <v>39804</v>
      </c>
      <c r="S276" s="47">
        <v>0.45637731481481486</v>
      </c>
      <c r="T276" t="s">
        <v>65</v>
      </c>
    </row>
    <row r="277" spans="18:20">
      <c r="R277" s="46">
        <v>39804</v>
      </c>
      <c r="S277" s="47">
        <v>0.53273148148148153</v>
      </c>
      <c r="T277" t="s">
        <v>73</v>
      </c>
    </row>
    <row r="278" spans="18:20">
      <c r="R278" s="46">
        <v>39804</v>
      </c>
      <c r="S278" s="47">
        <v>0.53274305555555557</v>
      </c>
      <c r="T278" t="s">
        <v>73</v>
      </c>
    </row>
    <row r="279" spans="18:20">
      <c r="R279" s="46">
        <v>39804</v>
      </c>
      <c r="S279" s="47">
        <v>0.68002314814814813</v>
      </c>
      <c r="T279" t="s">
        <v>66</v>
      </c>
    </row>
    <row r="280" spans="18:20">
      <c r="R280" s="46">
        <v>39804</v>
      </c>
      <c r="S280" s="47">
        <v>0.68515046296296289</v>
      </c>
      <c r="T280" t="s">
        <v>66</v>
      </c>
    </row>
    <row r="281" spans="18:20">
      <c r="R281" s="46">
        <v>39804</v>
      </c>
      <c r="S281" s="47">
        <v>0.69056712962962974</v>
      </c>
      <c r="T281" t="s">
        <v>66</v>
      </c>
    </row>
    <row r="282" spans="18:20">
      <c r="R282" s="46">
        <v>39804</v>
      </c>
      <c r="S282" s="47">
        <v>0.69130787037037045</v>
      </c>
      <c r="T282" t="s">
        <v>65</v>
      </c>
    </row>
    <row r="283" spans="18:20">
      <c r="R283" s="46">
        <v>39804</v>
      </c>
      <c r="S283" s="47">
        <v>0.69405092592592599</v>
      </c>
      <c r="T283" t="s">
        <v>65</v>
      </c>
    </row>
    <row r="284" spans="18:20">
      <c r="R284" s="46">
        <v>39804</v>
      </c>
      <c r="S284" s="47">
        <v>0.69482638888888892</v>
      </c>
      <c r="T284" t="s">
        <v>65</v>
      </c>
    </row>
    <row r="285" spans="18:20">
      <c r="R285" s="46">
        <v>39804</v>
      </c>
      <c r="S285" s="47">
        <v>0.70017361111111109</v>
      </c>
      <c r="T285" t="s">
        <v>66</v>
      </c>
    </row>
    <row r="286" spans="18:20">
      <c r="R286" s="46">
        <v>39804</v>
      </c>
      <c r="S286" s="47">
        <v>0.77915509259259252</v>
      </c>
      <c r="T286" t="s">
        <v>65</v>
      </c>
    </row>
    <row r="287" spans="18:20">
      <c r="R287" s="46">
        <v>39804</v>
      </c>
      <c r="S287" s="47">
        <v>0.77922453703703709</v>
      </c>
      <c r="T287" t="s">
        <v>67</v>
      </c>
    </row>
    <row r="288" spans="18:20">
      <c r="R288" s="46">
        <v>39804</v>
      </c>
      <c r="S288" s="47">
        <v>0.80918981481481478</v>
      </c>
      <c r="T288" t="s">
        <v>65</v>
      </c>
    </row>
    <row r="289" spans="18:20">
      <c r="R289" s="46">
        <v>39805</v>
      </c>
      <c r="S289" s="47">
        <v>0.50097222222222226</v>
      </c>
      <c r="T289" t="s">
        <v>73</v>
      </c>
    </row>
    <row r="290" spans="18:20">
      <c r="R290" s="46">
        <v>39805</v>
      </c>
      <c r="S290" s="47">
        <v>0.5009837962962963</v>
      </c>
      <c r="T290" t="s">
        <v>73</v>
      </c>
    </row>
    <row r="291" spans="18:20">
      <c r="R291" s="46">
        <v>39805</v>
      </c>
      <c r="S291" s="47">
        <v>0.50215277777777778</v>
      </c>
      <c r="T291" t="s">
        <v>67</v>
      </c>
    </row>
    <row r="292" spans="18:20">
      <c r="R292" s="46">
        <v>39805</v>
      </c>
      <c r="S292" s="47">
        <v>0.63596064814814812</v>
      </c>
      <c r="T292" t="s">
        <v>65</v>
      </c>
    </row>
    <row r="293" spans="18:20">
      <c r="R293" s="46">
        <v>39805</v>
      </c>
      <c r="S293" s="47">
        <v>0.63600694444444439</v>
      </c>
      <c r="T293" t="s">
        <v>67</v>
      </c>
    </row>
    <row r="294" spans="18:20">
      <c r="R294" s="46">
        <v>39805</v>
      </c>
      <c r="S294" s="47">
        <v>0.63611111111111118</v>
      </c>
      <c r="T294" t="s">
        <v>69</v>
      </c>
    </row>
    <row r="295" spans="18:20">
      <c r="R295" s="46">
        <v>39805</v>
      </c>
      <c r="S295" s="47">
        <v>0.80086805555555562</v>
      </c>
      <c r="T295" t="s">
        <v>65</v>
      </c>
    </row>
    <row r="296" spans="18:20">
      <c r="R296" s="46">
        <v>39806</v>
      </c>
      <c r="S296" s="47">
        <v>0.40567129629629628</v>
      </c>
      <c r="T296" t="s">
        <v>73</v>
      </c>
    </row>
    <row r="297" spans="18:20">
      <c r="R297" s="46">
        <v>39806</v>
      </c>
      <c r="S297" s="47">
        <v>0.40568287037037037</v>
      </c>
      <c r="T297" t="s">
        <v>73</v>
      </c>
    </row>
    <row r="298" spans="18:20">
      <c r="R298" s="46">
        <v>39806</v>
      </c>
      <c r="S298" s="47">
        <v>0.40618055555555554</v>
      </c>
      <c r="T298" t="s">
        <v>73</v>
      </c>
    </row>
    <row r="299" spans="18:20">
      <c r="R299" s="46">
        <v>39806</v>
      </c>
      <c r="S299" s="47">
        <v>0.40618055555555554</v>
      </c>
      <c r="T299" t="s">
        <v>73</v>
      </c>
    </row>
    <row r="300" spans="18:20">
      <c r="R300" s="46">
        <v>39806</v>
      </c>
      <c r="S300" s="47">
        <v>0.42078703703703701</v>
      </c>
      <c r="T300" t="s">
        <v>73</v>
      </c>
    </row>
    <row r="301" spans="18:20">
      <c r="R301" s="46">
        <v>39806</v>
      </c>
      <c r="S301" s="47">
        <v>0.42079861111111111</v>
      </c>
      <c r="T301" t="s">
        <v>73</v>
      </c>
    </row>
    <row r="302" spans="18:20">
      <c r="R302" s="46">
        <v>39806</v>
      </c>
      <c r="S302" s="47">
        <v>0.42261574074074071</v>
      </c>
      <c r="T302" t="s">
        <v>65</v>
      </c>
    </row>
    <row r="303" spans="18:20">
      <c r="R303" s="46">
        <v>39806</v>
      </c>
      <c r="S303" s="47">
        <v>0.42265046296296299</v>
      </c>
      <c r="T303" t="s">
        <v>67</v>
      </c>
    </row>
    <row r="304" spans="18:20">
      <c r="R304" s="46">
        <v>39806</v>
      </c>
      <c r="S304" s="47">
        <v>0.42752314814814812</v>
      </c>
      <c r="T304" t="s">
        <v>73</v>
      </c>
    </row>
    <row r="305" spans="18:20">
      <c r="R305" s="46">
        <v>39806</v>
      </c>
      <c r="S305" s="47">
        <v>0.42752314814814812</v>
      </c>
      <c r="T305" t="s">
        <v>73</v>
      </c>
    </row>
    <row r="306" spans="18:20">
      <c r="R306" s="46">
        <v>39806</v>
      </c>
      <c r="S306" s="47">
        <v>0.42774305555555553</v>
      </c>
      <c r="T306" t="s">
        <v>73</v>
      </c>
    </row>
    <row r="307" spans="18:20">
      <c r="R307" s="46">
        <v>39806</v>
      </c>
      <c r="S307" s="47">
        <v>0.43550925925925926</v>
      </c>
      <c r="T307" t="s">
        <v>73</v>
      </c>
    </row>
    <row r="308" spans="18:20">
      <c r="R308" s="46">
        <v>39806</v>
      </c>
      <c r="S308" s="47">
        <v>0.43552083333333336</v>
      </c>
      <c r="T308" t="s">
        <v>73</v>
      </c>
    </row>
    <row r="309" spans="18:20">
      <c r="R309" s="46">
        <v>39818</v>
      </c>
      <c r="S309" s="47">
        <v>0.42971064814814813</v>
      </c>
      <c r="T309" t="s">
        <v>73</v>
      </c>
    </row>
    <row r="310" spans="18:20">
      <c r="R310" s="46">
        <v>39818</v>
      </c>
      <c r="S310" s="47">
        <v>0.42971064814814813</v>
      </c>
      <c r="T310" t="s">
        <v>73</v>
      </c>
    </row>
    <row r="311" spans="18:20">
      <c r="R311" s="46">
        <v>39818</v>
      </c>
      <c r="S311" s="47">
        <v>0.43537037037037035</v>
      </c>
      <c r="T311" t="s">
        <v>65</v>
      </c>
    </row>
    <row r="312" spans="18:20">
      <c r="R312" s="46">
        <v>39818</v>
      </c>
      <c r="S312" s="47">
        <v>0.44692129629629629</v>
      </c>
      <c r="T312" t="s">
        <v>73</v>
      </c>
    </row>
    <row r="313" spans="18:20">
      <c r="R313" s="46">
        <v>39818</v>
      </c>
      <c r="S313" s="47">
        <v>0.44693287037037038</v>
      </c>
      <c r="T313" t="s">
        <v>73</v>
      </c>
    </row>
    <row r="314" spans="18:20">
      <c r="R314" s="46">
        <v>39818</v>
      </c>
      <c r="S314" s="47">
        <v>0.47543981481481484</v>
      </c>
      <c r="T314" t="s">
        <v>65</v>
      </c>
    </row>
    <row r="315" spans="18:20">
      <c r="R315" s="46">
        <v>39818</v>
      </c>
      <c r="S315" s="47">
        <v>0.51528935185185187</v>
      </c>
      <c r="T315" t="s">
        <v>73</v>
      </c>
    </row>
    <row r="316" spans="18:20">
      <c r="R316" s="46">
        <v>39818</v>
      </c>
      <c r="S316" s="47">
        <v>0.51528935185185187</v>
      </c>
      <c r="T316" t="s">
        <v>73</v>
      </c>
    </row>
    <row r="317" spans="18:20">
      <c r="R317" s="46">
        <v>39818</v>
      </c>
      <c r="S317" s="47">
        <v>0.62018518518518517</v>
      </c>
      <c r="T317" t="s">
        <v>65</v>
      </c>
    </row>
    <row r="318" spans="18:20">
      <c r="R318" s="46">
        <v>39818</v>
      </c>
      <c r="S318" s="47">
        <v>0.62041666666666673</v>
      </c>
      <c r="T318" t="s">
        <v>66</v>
      </c>
    </row>
    <row r="319" spans="18:20">
      <c r="R319" s="46">
        <v>39818</v>
      </c>
      <c r="S319" s="47">
        <v>0.63192129629629623</v>
      </c>
      <c r="T319" t="s">
        <v>67</v>
      </c>
    </row>
    <row r="320" spans="18:20">
      <c r="R320" s="46">
        <v>39818</v>
      </c>
      <c r="S320" s="47">
        <v>0.63202546296296302</v>
      </c>
      <c r="T320" t="s">
        <v>67</v>
      </c>
    </row>
    <row r="321" spans="18:20">
      <c r="R321" s="46">
        <v>39818</v>
      </c>
      <c r="S321" s="47">
        <v>0.64512731481481478</v>
      </c>
      <c r="T321" t="s">
        <v>73</v>
      </c>
    </row>
    <row r="322" spans="18:20">
      <c r="R322" s="46">
        <v>39818</v>
      </c>
      <c r="S322" s="47">
        <v>0.64513888888888882</v>
      </c>
      <c r="T322" t="s">
        <v>73</v>
      </c>
    </row>
    <row r="323" spans="18:20">
      <c r="R323" s="46">
        <v>39818</v>
      </c>
      <c r="S323" s="47">
        <v>0.83521990740740737</v>
      </c>
      <c r="T323" t="s">
        <v>73</v>
      </c>
    </row>
    <row r="324" spans="18:20">
      <c r="R324" s="46">
        <v>39818</v>
      </c>
      <c r="S324" s="47">
        <v>0.83521990740740737</v>
      </c>
      <c r="T324" t="s">
        <v>73</v>
      </c>
    </row>
    <row r="325" spans="18:20">
      <c r="R325" s="46">
        <v>39819</v>
      </c>
      <c r="S325" s="47">
        <v>0.5392245370370371</v>
      </c>
      <c r="T325" t="s">
        <v>65</v>
      </c>
    </row>
    <row r="326" spans="18:20">
      <c r="R326" s="46">
        <v>39819</v>
      </c>
      <c r="S326" s="47">
        <v>0.5527199074074074</v>
      </c>
      <c r="T326" t="s">
        <v>73</v>
      </c>
    </row>
    <row r="327" spans="18:20">
      <c r="R327" s="46">
        <v>39819</v>
      </c>
      <c r="S327" s="47">
        <v>0.55273148148148155</v>
      </c>
      <c r="T327" t="s">
        <v>73</v>
      </c>
    </row>
    <row r="328" spans="18:20">
      <c r="R328" s="46">
        <v>39819</v>
      </c>
      <c r="S328" s="47">
        <v>0.6228703703703703</v>
      </c>
      <c r="T328" t="s">
        <v>65</v>
      </c>
    </row>
    <row r="329" spans="18:20">
      <c r="R329" s="46">
        <v>39819</v>
      </c>
      <c r="S329" s="47">
        <v>0.4251967592592592</v>
      </c>
      <c r="T329" t="s">
        <v>65</v>
      </c>
    </row>
    <row r="330" spans="18:20">
      <c r="R330" s="46">
        <v>39819</v>
      </c>
      <c r="S330" s="47">
        <v>0.42777777777777781</v>
      </c>
      <c r="T330" t="s">
        <v>66</v>
      </c>
    </row>
    <row r="331" spans="18:20">
      <c r="R331" s="46">
        <v>39819</v>
      </c>
      <c r="S331" s="47">
        <v>0.42811342592592588</v>
      </c>
      <c r="T331" t="s">
        <v>68</v>
      </c>
    </row>
    <row r="332" spans="18:20">
      <c r="R332" s="46">
        <v>39819</v>
      </c>
      <c r="S332" s="47">
        <v>0.43135416666666665</v>
      </c>
      <c r="T332" t="s">
        <v>73</v>
      </c>
    </row>
    <row r="333" spans="18:20">
      <c r="R333" s="46">
        <v>39819</v>
      </c>
      <c r="S333" s="47">
        <v>0.43136574074074074</v>
      </c>
      <c r="T333" t="s">
        <v>73</v>
      </c>
    </row>
    <row r="334" spans="18:20">
      <c r="R334" s="46">
        <v>39819</v>
      </c>
      <c r="S334" s="47">
        <v>0.43914351851851857</v>
      </c>
      <c r="T334" t="s">
        <v>73</v>
      </c>
    </row>
    <row r="335" spans="18:20">
      <c r="R335" s="46">
        <v>39819</v>
      </c>
      <c r="S335" s="47">
        <v>0.43915509259259261</v>
      </c>
      <c r="T335" t="s">
        <v>73</v>
      </c>
    </row>
    <row r="336" spans="18:20">
      <c r="R336" s="46">
        <v>39819</v>
      </c>
      <c r="S336" s="47">
        <v>0.44869212962962962</v>
      </c>
      <c r="T336" t="s">
        <v>71</v>
      </c>
    </row>
    <row r="337" spans="18:20">
      <c r="R337" s="46">
        <v>39819</v>
      </c>
      <c r="S337" s="47">
        <v>0.45049768518518518</v>
      </c>
      <c r="T337" t="s">
        <v>71</v>
      </c>
    </row>
    <row r="338" spans="18:20">
      <c r="R338" s="46">
        <v>39819</v>
      </c>
      <c r="S338" s="47">
        <v>0.53106481481481482</v>
      </c>
      <c r="T338" t="s">
        <v>73</v>
      </c>
    </row>
    <row r="339" spans="18:20">
      <c r="R339" s="46">
        <v>39819</v>
      </c>
      <c r="S339" s="47">
        <v>0.53106481481481482</v>
      </c>
      <c r="T339" t="s">
        <v>73</v>
      </c>
    </row>
    <row r="340" spans="18:20">
      <c r="R340" s="46">
        <v>39819</v>
      </c>
      <c r="S340" s="47">
        <v>0.53371527777777772</v>
      </c>
      <c r="T340" t="s">
        <v>73</v>
      </c>
    </row>
    <row r="341" spans="18:20">
      <c r="R341" s="46">
        <v>39819</v>
      </c>
      <c r="S341" s="47">
        <v>0.53371527777777772</v>
      </c>
      <c r="T341" t="s">
        <v>73</v>
      </c>
    </row>
    <row r="342" spans="18:20">
      <c r="R342" s="46">
        <v>39819</v>
      </c>
      <c r="S342" s="47">
        <v>0.53427083333333336</v>
      </c>
      <c r="T342" t="s">
        <v>73</v>
      </c>
    </row>
    <row r="343" spans="18:20">
      <c r="R343" s="46">
        <v>39819</v>
      </c>
      <c r="S343" s="47">
        <v>0.53427083333333336</v>
      </c>
      <c r="T343" t="s">
        <v>73</v>
      </c>
    </row>
    <row r="344" spans="18:20">
      <c r="R344" s="46">
        <v>39820</v>
      </c>
      <c r="S344" s="47">
        <v>0.62796296296296295</v>
      </c>
      <c r="T344" t="s">
        <v>65</v>
      </c>
    </row>
    <row r="345" spans="18:20">
      <c r="R345" s="46">
        <v>39820</v>
      </c>
      <c r="S345" s="47">
        <v>0.41424768518518523</v>
      </c>
      <c r="T345" t="s">
        <v>65</v>
      </c>
    </row>
    <row r="346" spans="18:20">
      <c r="R346" s="46">
        <v>39820</v>
      </c>
      <c r="S346" s="47">
        <v>0.42706018518518518</v>
      </c>
      <c r="T346" t="s">
        <v>67</v>
      </c>
    </row>
    <row r="347" spans="18:20">
      <c r="R347" s="46">
        <v>39820</v>
      </c>
      <c r="S347" s="47">
        <v>0.47302083333333328</v>
      </c>
      <c r="T347" t="s">
        <v>65</v>
      </c>
    </row>
    <row r="348" spans="18:20">
      <c r="R348" s="46">
        <v>39820</v>
      </c>
      <c r="S348" s="47">
        <v>0.4886226851851852</v>
      </c>
      <c r="T348" t="s">
        <v>65</v>
      </c>
    </row>
    <row r="349" spans="18:20">
      <c r="R349" s="46">
        <v>39820</v>
      </c>
      <c r="S349" s="47">
        <v>0.51284722222222223</v>
      </c>
      <c r="T349" t="s">
        <v>73</v>
      </c>
    </row>
    <row r="350" spans="18:20">
      <c r="R350" s="46">
        <v>39820</v>
      </c>
      <c r="S350" s="47">
        <v>0.51285879629629627</v>
      </c>
      <c r="T350" t="s">
        <v>73</v>
      </c>
    </row>
    <row r="351" spans="18:20">
      <c r="R351" s="46">
        <v>39820</v>
      </c>
      <c r="S351" s="47">
        <v>0.5301851851851852</v>
      </c>
      <c r="T351" t="s">
        <v>65</v>
      </c>
    </row>
    <row r="352" spans="18:20">
      <c r="R352" s="46">
        <v>39821</v>
      </c>
      <c r="S352" s="47">
        <v>0.41372685185185182</v>
      </c>
      <c r="T352" t="s">
        <v>73</v>
      </c>
    </row>
    <row r="353" spans="18:20">
      <c r="R353" s="46">
        <v>39821</v>
      </c>
      <c r="S353" s="47">
        <v>0.41372685185185182</v>
      </c>
      <c r="T353" t="s">
        <v>73</v>
      </c>
    </row>
    <row r="354" spans="18:20">
      <c r="R354" s="46">
        <v>39825</v>
      </c>
      <c r="S354" s="47">
        <v>0.42504629629629626</v>
      </c>
      <c r="T354" t="s">
        <v>73</v>
      </c>
    </row>
    <row r="355" spans="18:20">
      <c r="R355" s="46">
        <v>39825</v>
      </c>
      <c r="S355" s="47">
        <v>0.42504629629629626</v>
      </c>
      <c r="T355" t="s">
        <v>73</v>
      </c>
    </row>
    <row r="356" spans="18:20">
      <c r="R356" s="46">
        <v>39825</v>
      </c>
      <c r="S356" s="47">
        <v>0.51171296296296298</v>
      </c>
      <c r="T356" t="s">
        <v>73</v>
      </c>
    </row>
    <row r="357" spans="18:20">
      <c r="R357" s="46">
        <v>39825</v>
      </c>
      <c r="S357" s="47">
        <v>0.51172453703703702</v>
      </c>
      <c r="T357" t="s">
        <v>73</v>
      </c>
    </row>
    <row r="358" spans="18:20">
      <c r="R358" s="46">
        <v>39825</v>
      </c>
      <c r="S358" s="47">
        <v>0.58851851851851855</v>
      </c>
      <c r="T358" t="s">
        <v>65</v>
      </c>
    </row>
    <row r="359" spans="18:20">
      <c r="R359" s="46">
        <v>39825</v>
      </c>
      <c r="S359" s="47">
        <v>0.58856481481481482</v>
      </c>
      <c r="T359" t="s">
        <v>67</v>
      </c>
    </row>
    <row r="360" spans="18:20">
      <c r="R360" s="46">
        <v>39825</v>
      </c>
      <c r="S360" s="47">
        <v>0.61517361111111113</v>
      </c>
      <c r="T360" t="s">
        <v>73</v>
      </c>
    </row>
    <row r="361" spans="18:20">
      <c r="R361" s="46">
        <v>39825</v>
      </c>
      <c r="S361" s="47">
        <v>0.61517361111111113</v>
      </c>
      <c r="T361" t="s">
        <v>73</v>
      </c>
    </row>
    <row r="362" spans="18:20">
      <c r="R362" s="46">
        <v>39825</v>
      </c>
      <c r="S362" s="47">
        <v>0.82581018518518512</v>
      </c>
      <c r="T362" t="s">
        <v>73</v>
      </c>
    </row>
    <row r="363" spans="18:20">
      <c r="R363" s="46">
        <v>39825</v>
      </c>
      <c r="S363" s="47">
        <v>0.82581018518518512</v>
      </c>
      <c r="T363" t="s">
        <v>73</v>
      </c>
    </row>
    <row r="364" spans="18:20">
      <c r="R364" s="46">
        <v>39826</v>
      </c>
      <c r="S364" s="47">
        <v>0.42574074074074075</v>
      </c>
      <c r="T364" t="s">
        <v>73</v>
      </c>
    </row>
    <row r="365" spans="18:20">
      <c r="R365" s="46">
        <v>39826</v>
      </c>
      <c r="S365" s="47">
        <v>0.42574074074074075</v>
      </c>
      <c r="T365" t="s">
        <v>73</v>
      </c>
    </row>
    <row r="366" spans="18:20">
      <c r="R366" s="46">
        <v>39826</v>
      </c>
      <c r="S366" s="47">
        <v>0.51413194444444443</v>
      </c>
      <c r="T366" t="s">
        <v>73</v>
      </c>
    </row>
    <row r="367" spans="18:20">
      <c r="R367" s="46">
        <v>39826</v>
      </c>
      <c r="S367" s="47">
        <v>0.51413194444444443</v>
      </c>
      <c r="T367" t="s">
        <v>73</v>
      </c>
    </row>
    <row r="368" spans="18:20">
      <c r="R368" s="46">
        <v>39826</v>
      </c>
      <c r="S368" s="47">
        <v>0.58069444444444451</v>
      </c>
      <c r="T368" t="s">
        <v>73</v>
      </c>
    </row>
    <row r="369" spans="18:20">
      <c r="R369" s="46">
        <v>39826</v>
      </c>
      <c r="S369" s="47">
        <v>0.58070601851851855</v>
      </c>
      <c r="T369" t="s">
        <v>73</v>
      </c>
    </row>
    <row r="370" spans="18:20">
      <c r="R370" s="46">
        <v>39827</v>
      </c>
      <c r="S370" s="47">
        <v>0.43599537037037034</v>
      </c>
      <c r="T370" t="s">
        <v>73</v>
      </c>
    </row>
    <row r="371" spans="18:20">
      <c r="R371" s="46">
        <v>39827</v>
      </c>
      <c r="S371" s="47">
        <v>0.43599537037037034</v>
      </c>
      <c r="T371" t="s">
        <v>73</v>
      </c>
    </row>
    <row r="372" spans="18:20">
      <c r="R372" s="46">
        <v>39827</v>
      </c>
      <c r="S372" s="47">
        <v>0.47760416666666666</v>
      </c>
      <c r="T372" t="s">
        <v>67</v>
      </c>
    </row>
    <row r="373" spans="18:20">
      <c r="R373" s="46">
        <v>39827</v>
      </c>
      <c r="S373" s="47">
        <v>0.49063657407407407</v>
      </c>
      <c r="T373" t="s">
        <v>66</v>
      </c>
    </row>
    <row r="374" spans="18:20">
      <c r="R374" s="46">
        <v>39827</v>
      </c>
      <c r="S374" s="47">
        <v>0.49074074074074076</v>
      </c>
      <c r="T374" t="s">
        <v>65</v>
      </c>
    </row>
    <row r="375" spans="18:20">
      <c r="R375" s="46">
        <v>39827</v>
      </c>
      <c r="S375" s="47">
        <v>0.49078703703703702</v>
      </c>
      <c r="T375" t="s">
        <v>67</v>
      </c>
    </row>
    <row r="376" spans="18:20">
      <c r="R376" s="46">
        <v>39827</v>
      </c>
      <c r="S376" s="47">
        <v>0.49106481481481484</v>
      </c>
      <c r="T376" t="s">
        <v>67</v>
      </c>
    </row>
    <row r="377" spans="18:20">
      <c r="R377" s="46">
        <v>39827</v>
      </c>
      <c r="S377" s="47">
        <v>0.51627314814814818</v>
      </c>
      <c r="T377" t="s">
        <v>73</v>
      </c>
    </row>
    <row r="378" spans="18:20">
      <c r="R378" s="46">
        <v>39827</v>
      </c>
      <c r="S378" s="47">
        <v>0.51628472222222221</v>
      </c>
      <c r="T378" t="s">
        <v>73</v>
      </c>
    </row>
    <row r="379" spans="18:20">
      <c r="R379" s="46">
        <v>39827</v>
      </c>
      <c r="S379" s="47">
        <v>0.52466435185185178</v>
      </c>
      <c r="T379" t="s">
        <v>67</v>
      </c>
    </row>
    <row r="380" spans="18:20">
      <c r="R380" s="46">
        <v>39827</v>
      </c>
      <c r="S380" s="47">
        <v>0.61461805555555549</v>
      </c>
      <c r="T380" t="s">
        <v>65</v>
      </c>
    </row>
    <row r="381" spans="18:20">
      <c r="R381" s="46">
        <v>39827</v>
      </c>
      <c r="S381" s="47">
        <v>0.62832175925925926</v>
      </c>
      <c r="T381" t="s">
        <v>69</v>
      </c>
    </row>
    <row r="382" spans="18:20">
      <c r="R382" s="46">
        <v>39827</v>
      </c>
      <c r="S382" s="47">
        <v>0.63704861111111111</v>
      </c>
      <c r="T382" t="s">
        <v>65</v>
      </c>
    </row>
    <row r="383" spans="18:20">
      <c r="R383" s="46">
        <v>39827</v>
      </c>
      <c r="S383" s="47">
        <v>0.64760416666666665</v>
      </c>
      <c r="T383" t="s">
        <v>73</v>
      </c>
    </row>
    <row r="384" spans="18:20">
      <c r="R384" s="46">
        <v>39827</v>
      </c>
      <c r="S384" s="47">
        <v>0.64760416666666665</v>
      </c>
      <c r="T384" t="s">
        <v>73</v>
      </c>
    </row>
    <row r="385" spans="18:20">
      <c r="R385" s="46">
        <v>39828</v>
      </c>
      <c r="S385" s="47">
        <v>0.4183101851851852</v>
      </c>
      <c r="T385" t="s">
        <v>73</v>
      </c>
    </row>
    <row r="386" spans="18:20">
      <c r="R386" s="46">
        <v>39828</v>
      </c>
      <c r="S386" s="47">
        <v>0.41832175925925924</v>
      </c>
      <c r="T386" t="s">
        <v>73</v>
      </c>
    </row>
    <row r="387" spans="18:20">
      <c r="R387" s="46">
        <v>39828</v>
      </c>
      <c r="S387" s="47">
        <v>0.42972222222222217</v>
      </c>
      <c r="T387" t="s">
        <v>65</v>
      </c>
    </row>
    <row r="388" spans="18:20">
      <c r="R388" s="46">
        <v>39828</v>
      </c>
      <c r="S388" s="47">
        <v>0.49530092592592595</v>
      </c>
      <c r="T388" t="s">
        <v>69</v>
      </c>
    </row>
    <row r="389" spans="18:20">
      <c r="R389" s="46">
        <v>39828</v>
      </c>
      <c r="S389" s="47">
        <v>0.51591435185185186</v>
      </c>
      <c r="T389" t="s">
        <v>73</v>
      </c>
    </row>
    <row r="390" spans="18:20">
      <c r="R390" s="46">
        <v>39828</v>
      </c>
      <c r="S390" s="47">
        <v>0.5159259259259259</v>
      </c>
      <c r="T390" t="s">
        <v>73</v>
      </c>
    </row>
    <row r="391" spans="18:20">
      <c r="R391" s="46">
        <v>39828</v>
      </c>
      <c r="S391" s="47">
        <v>0.53767361111111112</v>
      </c>
      <c r="T391" t="s">
        <v>73</v>
      </c>
    </row>
    <row r="392" spans="18:20">
      <c r="R392" s="46">
        <v>39828</v>
      </c>
      <c r="S392" s="47">
        <v>0.53767361111111112</v>
      </c>
      <c r="T392" t="s">
        <v>73</v>
      </c>
    </row>
    <row r="393" spans="18:20">
      <c r="R393" s="46">
        <v>39836</v>
      </c>
      <c r="S393" s="47">
        <v>0.28840277777777779</v>
      </c>
      <c r="T393" t="s">
        <v>73</v>
      </c>
    </row>
    <row r="394" spans="18:20">
      <c r="R394" s="46">
        <v>39836</v>
      </c>
      <c r="S394" s="47">
        <v>0.28840277777777779</v>
      </c>
      <c r="T394" t="s">
        <v>73</v>
      </c>
    </row>
    <row r="395" spans="18:20">
      <c r="R395" s="46">
        <v>39836</v>
      </c>
      <c r="S395" s="47">
        <v>0.72621527777777783</v>
      </c>
      <c r="T395" t="s">
        <v>65</v>
      </c>
    </row>
    <row r="396" spans="18:20">
      <c r="R396" s="46">
        <v>39836</v>
      </c>
      <c r="S396" s="47">
        <v>0.72629629629629633</v>
      </c>
      <c r="T396" t="s">
        <v>67</v>
      </c>
    </row>
    <row r="397" spans="18:20">
      <c r="R397" s="46">
        <v>39836</v>
      </c>
      <c r="S397" s="47">
        <v>0.82530092592592597</v>
      </c>
      <c r="T397" t="s">
        <v>73</v>
      </c>
    </row>
    <row r="398" spans="18:20">
      <c r="R398" s="46">
        <v>39836</v>
      </c>
      <c r="S398" s="47">
        <v>0.8253125</v>
      </c>
      <c r="T398" t="s">
        <v>73</v>
      </c>
    </row>
    <row r="399" spans="18:20">
      <c r="R399" s="46">
        <v>39837</v>
      </c>
      <c r="S399" s="47">
        <v>0.51076388888888891</v>
      </c>
      <c r="T399" t="s">
        <v>73</v>
      </c>
    </row>
    <row r="400" spans="18:20">
      <c r="R400" s="46">
        <v>39837</v>
      </c>
      <c r="S400" s="47">
        <v>0.51077546296296295</v>
      </c>
      <c r="T400" t="s">
        <v>73</v>
      </c>
    </row>
    <row r="401" spans="18:20">
      <c r="R401" s="46">
        <v>39837</v>
      </c>
      <c r="S401" s="47">
        <v>0.54122685185185182</v>
      </c>
      <c r="T401" t="s">
        <v>73</v>
      </c>
    </row>
    <row r="402" spans="18:20">
      <c r="R402" s="46">
        <v>39837</v>
      </c>
      <c r="S402" s="47">
        <v>0.54123842592592586</v>
      </c>
      <c r="T402" t="s">
        <v>73</v>
      </c>
    </row>
    <row r="403" spans="18:20">
      <c r="R403" s="46">
        <v>39837</v>
      </c>
      <c r="S403" s="47">
        <v>0.54196759259259253</v>
      </c>
      <c r="T403" t="s">
        <v>67</v>
      </c>
    </row>
    <row r="404" spans="18:20">
      <c r="R404" s="46">
        <v>39837</v>
      </c>
      <c r="S404" s="47">
        <v>0.82584490740740746</v>
      </c>
      <c r="T404" t="s">
        <v>67</v>
      </c>
    </row>
    <row r="405" spans="18:20">
      <c r="R405" s="46">
        <v>39837</v>
      </c>
      <c r="S405" s="47">
        <v>0.82587962962962969</v>
      </c>
      <c r="T405" t="s">
        <v>65</v>
      </c>
    </row>
    <row r="406" spans="18:20">
      <c r="R406" s="46">
        <v>39837</v>
      </c>
      <c r="S406" s="47">
        <v>0.86966435185185187</v>
      </c>
      <c r="T406" t="s">
        <v>66</v>
      </c>
    </row>
    <row r="407" spans="18:20">
      <c r="R407" s="46">
        <v>39838</v>
      </c>
      <c r="S407" s="47">
        <v>0.53082175925925923</v>
      </c>
      <c r="T407" t="s">
        <v>73</v>
      </c>
    </row>
    <row r="408" spans="18:20">
      <c r="R408" s="46">
        <v>39838</v>
      </c>
      <c r="S408" s="47">
        <v>0.53083333333333338</v>
      </c>
      <c r="T408" t="s">
        <v>73</v>
      </c>
    </row>
    <row r="409" spans="18:20">
      <c r="R409" s="46">
        <v>39839</v>
      </c>
      <c r="S409" s="47">
        <v>0.42653935185185188</v>
      </c>
      <c r="T409" t="s">
        <v>65</v>
      </c>
    </row>
    <row r="410" spans="18:20">
      <c r="R410" s="46">
        <v>39839</v>
      </c>
      <c r="S410" s="47">
        <v>0.42931712962962965</v>
      </c>
      <c r="T410" t="s">
        <v>65</v>
      </c>
    </row>
    <row r="411" spans="18:20">
      <c r="R411" s="46">
        <v>39839</v>
      </c>
      <c r="S411" s="47">
        <v>0.42935185185185182</v>
      </c>
      <c r="T411" t="s">
        <v>65</v>
      </c>
    </row>
    <row r="412" spans="18:20">
      <c r="R412" s="46">
        <v>39839</v>
      </c>
      <c r="S412" s="47">
        <v>0.42943287037037042</v>
      </c>
      <c r="T412" t="s">
        <v>73</v>
      </c>
    </row>
    <row r="413" spans="18:20">
      <c r="R413" s="46">
        <v>39839</v>
      </c>
      <c r="S413" s="47">
        <v>0.42944444444444446</v>
      </c>
      <c r="T413" t="s">
        <v>73</v>
      </c>
    </row>
    <row r="414" spans="18:20">
      <c r="R414" s="46">
        <v>39839</v>
      </c>
      <c r="S414" s="47">
        <v>0.43140046296296292</v>
      </c>
      <c r="T414" t="s">
        <v>65</v>
      </c>
    </row>
    <row r="415" spans="18:20">
      <c r="R415" s="46">
        <v>39839</v>
      </c>
      <c r="S415" s="47">
        <v>0.48511574074074071</v>
      </c>
      <c r="T415" t="s">
        <v>65</v>
      </c>
    </row>
    <row r="416" spans="18:20">
      <c r="R416" s="46">
        <v>39839</v>
      </c>
      <c r="S416" s="47">
        <v>0.51798611111111115</v>
      </c>
      <c r="T416" t="s">
        <v>73</v>
      </c>
    </row>
    <row r="417" spans="18:20">
      <c r="R417" s="46">
        <v>39839</v>
      </c>
      <c r="S417" s="47">
        <v>0.51798611111111115</v>
      </c>
      <c r="T417" t="s">
        <v>73</v>
      </c>
    </row>
    <row r="418" spans="18:20">
      <c r="R418" s="46">
        <v>39839</v>
      </c>
      <c r="S418" s="47">
        <v>0.52391203703703704</v>
      </c>
      <c r="T418" t="s">
        <v>65</v>
      </c>
    </row>
    <row r="419" spans="18:20">
      <c r="R419" s="46">
        <v>39839</v>
      </c>
      <c r="S419" s="47">
        <v>0.58031250000000001</v>
      </c>
      <c r="T419" t="s">
        <v>65</v>
      </c>
    </row>
    <row r="420" spans="18:20">
      <c r="R420" s="46">
        <v>39839</v>
      </c>
      <c r="S420" s="47">
        <v>0.59896990740740741</v>
      </c>
      <c r="T420" t="s">
        <v>65</v>
      </c>
    </row>
    <row r="421" spans="18:20">
      <c r="R421" s="46">
        <v>39839</v>
      </c>
      <c r="S421" s="47">
        <v>0.63348379629629636</v>
      </c>
      <c r="T421" t="s">
        <v>65</v>
      </c>
    </row>
    <row r="422" spans="18:20">
      <c r="R422" s="46">
        <v>39839</v>
      </c>
      <c r="S422" s="47">
        <v>0.63940972222222225</v>
      </c>
      <c r="T422" t="s">
        <v>65</v>
      </c>
    </row>
    <row r="423" spans="18:20">
      <c r="R423" s="46">
        <v>39839</v>
      </c>
      <c r="S423" s="47">
        <v>0.6856944444444445</v>
      </c>
      <c r="T423" t="s">
        <v>65</v>
      </c>
    </row>
    <row r="424" spans="18:20">
      <c r="R424" s="46">
        <v>39839</v>
      </c>
      <c r="S424" s="47">
        <v>0.79156249999999995</v>
      </c>
      <c r="T424" t="s">
        <v>65</v>
      </c>
    </row>
    <row r="425" spans="18:20">
      <c r="R425" s="46">
        <v>39839</v>
      </c>
      <c r="S425" s="47">
        <v>0.83042824074074073</v>
      </c>
      <c r="T425" t="s">
        <v>73</v>
      </c>
    </row>
    <row r="426" spans="18:20">
      <c r="R426" s="46">
        <v>39839</v>
      </c>
      <c r="S426" s="47">
        <v>0.83042824074074073</v>
      </c>
      <c r="T426" t="s">
        <v>73</v>
      </c>
    </row>
    <row r="427" spans="18:20">
      <c r="R427" s="46">
        <v>39840</v>
      </c>
      <c r="S427" s="47">
        <v>0.42837962962962961</v>
      </c>
      <c r="T427" t="s">
        <v>73</v>
      </c>
    </row>
    <row r="428" spans="18:20">
      <c r="R428" s="46">
        <v>39840</v>
      </c>
      <c r="S428" s="47">
        <v>0.42837962962962961</v>
      </c>
      <c r="T428" t="s">
        <v>73</v>
      </c>
    </row>
    <row r="429" spans="18:20">
      <c r="R429" s="46">
        <v>39840</v>
      </c>
      <c r="S429" s="47">
        <v>0.51613425925925926</v>
      </c>
      <c r="T429" t="s">
        <v>73</v>
      </c>
    </row>
    <row r="430" spans="18:20">
      <c r="R430" s="46">
        <v>39840</v>
      </c>
      <c r="S430" s="47">
        <v>0.5161458333333333</v>
      </c>
      <c r="T430" t="s">
        <v>73</v>
      </c>
    </row>
    <row r="431" spans="18:20">
      <c r="R431" s="46">
        <v>39841</v>
      </c>
      <c r="S431" s="47">
        <v>0.43146990740740737</v>
      </c>
      <c r="T431" t="s">
        <v>73</v>
      </c>
    </row>
    <row r="432" spans="18:20">
      <c r="R432" s="46">
        <v>39841</v>
      </c>
      <c r="S432" s="47">
        <v>0.43146990740740737</v>
      </c>
      <c r="T432" t="s">
        <v>73</v>
      </c>
    </row>
    <row r="433" spans="18:20">
      <c r="R433" s="46">
        <v>39841</v>
      </c>
      <c r="S433" s="47">
        <v>0.43238425925925927</v>
      </c>
      <c r="T433" t="s">
        <v>73</v>
      </c>
    </row>
    <row r="434" spans="18:20">
      <c r="R434" s="46">
        <v>39841</v>
      </c>
      <c r="S434" s="47">
        <v>0.43239583333333331</v>
      </c>
      <c r="T434" t="s">
        <v>73</v>
      </c>
    </row>
    <row r="435" spans="18:20">
      <c r="R435" s="46">
        <v>39841</v>
      </c>
      <c r="S435" s="47">
        <v>0.45899305555555553</v>
      </c>
      <c r="T435" t="s">
        <v>65</v>
      </c>
    </row>
    <row r="436" spans="18:20">
      <c r="R436" s="46">
        <v>39841</v>
      </c>
      <c r="S436" s="47">
        <v>0.47959490740740746</v>
      </c>
      <c r="T436" t="s">
        <v>66</v>
      </c>
    </row>
    <row r="437" spans="18:20">
      <c r="R437" s="46">
        <v>39841</v>
      </c>
      <c r="S437" s="47">
        <v>0.47967592592592595</v>
      </c>
      <c r="T437" t="s">
        <v>65</v>
      </c>
    </row>
    <row r="438" spans="18:20">
      <c r="R438" s="46">
        <v>39841</v>
      </c>
      <c r="S438" s="47">
        <v>0.4956712962962963</v>
      </c>
      <c r="T438" t="s">
        <v>73</v>
      </c>
    </row>
    <row r="439" spans="18:20">
      <c r="R439" s="46">
        <v>39841</v>
      </c>
      <c r="S439" s="47">
        <v>0.4956712962962963</v>
      </c>
      <c r="T439" t="s">
        <v>73</v>
      </c>
    </row>
    <row r="440" spans="18:20">
      <c r="R440" s="46">
        <v>39841</v>
      </c>
      <c r="S440" s="47">
        <v>0.49574074074074076</v>
      </c>
      <c r="T440" t="s">
        <v>73</v>
      </c>
    </row>
    <row r="441" spans="18:20">
      <c r="R441" s="46">
        <v>39841</v>
      </c>
      <c r="S441" s="47">
        <v>0.4957523148148148</v>
      </c>
      <c r="T441" t="s">
        <v>73</v>
      </c>
    </row>
    <row r="442" spans="18:20">
      <c r="R442" s="46">
        <v>39841</v>
      </c>
      <c r="S442" s="47">
        <v>0.52246527777777774</v>
      </c>
      <c r="T442" t="s">
        <v>73</v>
      </c>
    </row>
    <row r="443" spans="18:20">
      <c r="R443" s="46">
        <v>39841</v>
      </c>
      <c r="S443" s="47">
        <v>0.52246527777777774</v>
      </c>
      <c r="T443" t="s">
        <v>73</v>
      </c>
    </row>
    <row r="444" spans="18:20">
      <c r="R444" s="46">
        <v>39841</v>
      </c>
      <c r="S444" s="47">
        <v>0.52469907407407412</v>
      </c>
      <c r="T444" t="s">
        <v>73</v>
      </c>
    </row>
    <row r="445" spans="18:20">
      <c r="R445" s="46">
        <v>39841</v>
      </c>
      <c r="S445" s="47">
        <v>0.52469907407407412</v>
      </c>
      <c r="T445" t="s">
        <v>73</v>
      </c>
    </row>
    <row r="446" spans="18:20">
      <c r="R446" s="46">
        <v>39841</v>
      </c>
      <c r="S446" s="47">
        <v>0.52489583333333334</v>
      </c>
      <c r="T446" t="s">
        <v>73</v>
      </c>
    </row>
    <row r="447" spans="18:20">
      <c r="R447" s="46">
        <v>39841</v>
      </c>
      <c r="S447" s="47">
        <v>0.52490740740740738</v>
      </c>
      <c r="T447" t="s">
        <v>73</v>
      </c>
    </row>
    <row r="448" spans="18:20">
      <c r="R448" s="46">
        <v>39841</v>
      </c>
      <c r="S448" s="47">
        <v>0.56135416666666671</v>
      </c>
      <c r="T448" t="s">
        <v>73</v>
      </c>
    </row>
    <row r="449" spans="18:20">
      <c r="R449" s="46">
        <v>39841</v>
      </c>
      <c r="S449" s="47">
        <v>0.56136574074074075</v>
      </c>
      <c r="T449" t="s">
        <v>73</v>
      </c>
    </row>
    <row r="450" spans="18:20">
      <c r="R450" s="46">
        <v>39841</v>
      </c>
      <c r="S450" s="47">
        <v>0.68108796296296292</v>
      </c>
      <c r="T450" t="s">
        <v>73</v>
      </c>
    </row>
    <row r="451" spans="18:20">
      <c r="R451" s="46">
        <v>39841</v>
      </c>
      <c r="S451" s="47">
        <v>0.68109953703703707</v>
      </c>
      <c r="T451" t="s">
        <v>73</v>
      </c>
    </row>
    <row r="452" spans="18:20">
      <c r="R452" s="46">
        <v>39841</v>
      </c>
      <c r="S452" s="47">
        <v>0.68178240740740748</v>
      </c>
      <c r="T452" t="s">
        <v>73</v>
      </c>
    </row>
    <row r="453" spans="18:20">
      <c r="R453" s="46">
        <v>39841</v>
      </c>
      <c r="S453" s="47">
        <v>0.6817939814814814</v>
      </c>
      <c r="T453" t="s">
        <v>73</v>
      </c>
    </row>
    <row r="454" spans="18:20">
      <c r="R454" s="46">
        <v>39841</v>
      </c>
      <c r="S454" s="47">
        <v>0.71134259259259258</v>
      </c>
      <c r="T454" t="s">
        <v>65</v>
      </c>
    </row>
    <row r="455" spans="18:20">
      <c r="R455" s="46">
        <v>39841</v>
      </c>
      <c r="S455" s="47">
        <v>0.71138888888888896</v>
      </c>
      <c r="T455" t="s">
        <v>67</v>
      </c>
    </row>
    <row r="456" spans="18:20">
      <c r="R456" s="46">
        <v>39842</v>
      </c>
      <c r="S456" s="47">
        <v>0.43350694444444443</v>
      </c>
      <c r="T456" t="s">
        <v>73</v>
      </c>
    </row>
    <row r="457" spans="18:20">
      <c r="R457" s="46">
        <v>39842</v>
      </c>
      <c r="S457" s="47">
        <v>0.43350694444444443</v>
      </c>
      <c r="T457" t="s">
        <v>73</v>
      </c>
    </row>
    <row r="458" spans="18:20">
      <c r="R458" s="46">
        <v>39842</v>
      </c>
      <c r="S458" s="47">
        <v>0.54247685185185179</v>
      </c>
      <c r="T458" t="s">
        <v>73</v>
      </c>
    </row>
    <row r="459" spans="18:20">
      <c r="R459" s="46">
        <v>39842</v>
      </c>
      <c r="S459" s="47">
        <v>0.54247685185185179</v>
      </c>
      <c r="T459" t="s">
        <v>73</v>
      </c>
    </row>
    <row r="460" spans="18:20">
      <c r="R460" s="46">
        <v>39842</v>
      </c>
      <c r="S460" s="47">
        <v>0.5428587962962963</v>
      </c>
      <c r="T460" t="s">
        <v>73</v>
      </c>
    </row>
    <row r="461" spans="18:20">
      <c r="R461" s="46">
        <v>39842</v>
      </c>
      <c r="S461" s="47">
        <v>0.54287037037037034</v>
      </c>
      <c r="T461" t="s">
        <v>73</v>
      </c>
    </row>
    <row r="462" spans="18:20">
      <c r="R462" s="46">
        <v>39842</v>
      </c>
      <c r="S462" s="47">
        <v>0.60708333333333331</v>
      </c>
      <c r="T462" t="s">
        <v>73</v>
      </c>
    </row>
    <row r="463" spans="18:20">
      <c r="R463" s="46">
        <v>39842</v>
      </c>
      <c r="S463" s="47">
        <v>0.60708333333333331</v>
      </c>
      <c r="T463" t="s">
        <v>73</v>
      </c>
    </row>
    <row r="464" spans="18:20">
      <c r="R464" s="46">
        <v>39842</v>
      </c>
      <c r="S464" s="47">
        <v>0.60730324074074071</v>
      </c>
      <c r="T464" t="s">
        <v>73</v>
      </c>
    </row>
    <row r="465" spans="18:20">
      <c r="R465" s="46">
        <v>39842</v>
      </c>
      <c r="S465" s="47">
        <v>0.60730324074074071</v>
      </c>
      <c r="T465" t="s">
        <v>73</v>
      </c>
    </row>
    <row r="466" spans="18:20">
      <c r="R466" s="46">
        <v>39842</v>
      </c>
      <c r="S466" s="47">
        <v>0.63924768518518515</v>
      </c>
      <c r="T466" t="s">
        <v>65</v>
      </c>
    </row>
    <row r="467" spans="18:20">
      <c r="R467" s="46">
        <v>39842</v>
      </c>
      <c r="S467" s="47">
        <v>0.63939814814814822</v>
      </c>
      <c r="T467" t="s">
        <v>67</v>
      </c>
    </row>
    <row r="468" spans="18:20">
      <c r="R468" s="46">
        <v>39842</v>
      </c>
      <c r="S468" s="47">
        <v>0.6411458333333333</v>
      </c>
      <c r="T468" t="s">
        <v>66</v>
      </c>
    </row>
    <row r="469" spans="18:20">
      <c r="R469" s="46">
        <v>39843</v>
      </c>
      <c r="S469" s="47">
        <v>0.36193287037037036</v>
      </c>
      <c r="T469" t="s">
        <v>65</v>
      </c>
    </row>
    <row r="470" spans="18:20">
      <c r="R470" s="46">
        <v>39843</v>
      </c>
      <c r="S470" s="47">
        <v>0.36196759259259265</v>
      </c>
      <c r="T470" t="s">
        <v>67</v>
      </c>
    </row>
    <row r="471" spans="18:20">
      <c r="R471" s="46">
        <v>39843</v>
      </c>
      <c r="S471" s="47">
        <v>0.3961689814814815</v>
      </c>
      <c r="T471" t="s">
        <v>67</v>
      </c>
    </row>
    <row r="472" spans="18:20">
      <c r="R472" s="46">
        <v>39856</v>
      </c>
      <c r="S472" s="47">
        <v>0.45430555555555557</v>
      </c>
      <c r="T472" t="s">
        <v>73</v>
      </c>
    </row>
    <row r="473" spans="18:20">
      <c r="R473" s="46">
        <v>39856</v>
      </c>
      <c r="S473" s="47">
        <v>0.45430555555555557</v>
      </c>
      <c r="T473" t="s">
        <v>73</v>
      </c>
    </row>
    <row r="474" spans="18:20">
      <c r="R474" s="46">
        <v>39856</v>
      </c>
      <c r="S474" s="47">
        <v>0.45598379629629626</v>
      </c>
      <c r="T474" t="s">
        <v>71</v>
      </c>
    </row>
    <row r="475" spans="18:20">
      <c r="R475" s="46">
        <v>39856</v>
      </c>
      <c r="S475" s="47">
        <v>0.45658564814814812</v>
      </c>
      <c r="T475" t="s">
        <v>65</v>
      </c>
    </row>
    <row r="476" spans="18:20">
      <c r="R476" s="46">
        <v>39856</v>
      </c>
      <c r="S476" s="47">
        <v>0.4566203703703704</v>
      </c>
      <c r="T476" t="s">
        <v>68</v>
      </c>
    </row>
    <row r="477" spans="18:20">
      <c r="R477" s="46">
        <v>39856</v>
      </c>
      <c r="S477" s="47">
        <v>0.45665509259259257</v>
      </c>
      <c r="T477" t="s">
        <v>67</v>
      </c>
    </row>
    <row r="478" spans="18:20">
      <c r="R478" s="46">
        <v>39856</v>
      </c>
      <c r="S478" s="47">
        <v>0.47203703703703703</v>
      </c>
      <c r="T478" t="s">
        <v>71</v>
      </c>
    </row>
    <row r="479" spans="18:20">
      <c r="R479" s="46">
        <v>39861</v>
      </c>
      <c r="S479" s="47">
        <v>0.39659722222222221</v>
      </c>
      <c r="T479" t="s">
        <v>73</v>
      </c>
    </row>
    <row r="480" spans="18:20">
      <c r="R480" s="46">
        <v>39861</v>
      </c>
      <c r="S480" s="47">
        <v>0.39659722222222221</v>
      </c>
      <c r="T480" t="s">
        <v>73</v>
      </c>
    </row>
    <row r="481" spans="18:20">
      <c r="R481" s="46">
        <v>39861</v>
      </c>
      <c r="S481" s="47">
        <v>0.44648148148148148</v>
      </c>
      <c r="T481" t="s">
        <v>73</v>
      </c>
    </row>
    <row r="482" spans="18:20">
      <c r="R482" s="46">
        <v>39861</v>
      </c>
      <c r="S482" s="47">
        <v>0.44648148148148148</v>
      </c>
      <c r="T482" t="s">
        <v>73</v>
      </c>
    </row>
    <row r="483" spans="18:20">
      <c r="R483" s="46">
        <v>39861</v>
      </c>
      <c r="S483" s="47">
        <v>0.45984953703703701</v>
      </c>
      <c r="T483" t="s">
        <v>67</v>
      </c>
    </row>
    <row r="484" spans="18:20">
      <c r="R484" s="46">
        <v>39866</v>
      </c>
      <c r="S484" s="47">
        <v>0.5212268518518518</v>
      </c>
      <c r="T484" t="s">
        <v>73</v>
      </c>
    </row>
    <row r="485" spans="18:20">
      <c r="R485" s="46">
        <v>39866</v>
      </c>
      <c r="S485" s="47">
        <v>0.5212268518518518</v>
      </c>
      <c r="T485" t="s">
        <v>73</v>
      </c>
    </row>
    <row r="486" spans="18:20">
      <c r="R486" s="46">
        <v>39868</v>
      </c>
      <c r="S486" s="47">
        <v>0.41905092592592591</v>
      </c>
      <c r="T486" t="s">
        <v>68</v>
      </c>
    </row>
    <row r="487" spans="18:20">
      <c r="R487" s="46">
        <v>39874</v>
      </c>
      <c r="S487" s="47">
        <v>0.5071296296296296</v>
      </c>
      <c r="T487" t="s">
        <v>73</v>
      </c>
    </row>
    <row r="488" spans="18:20">
      <c r="R488" s="46">
        <v>39874</v>
      </c>
      <c r="S488" s="47">
        <v>0.50714120370370364</v>
      </c>
      <c r="T488" t="s">
        <v>73</v>
      </c>
    </row>
    <row r="489" spans="18:20">
      <c r="R489" s="46">
        <v>39875</v>
      </c>
      <c r="S489" s="47">
        <v>0.40775462962962966</v>
      </c>
      <c r="T489" t="s">
        <v>67</v>
      </c>
    </row>
    <row r="490" spans="18:20">
      <c r="R490" s="46">
        <v>39875</v>
      </c>
      <c r="S490" s="47">
        <v>0.40778935185185183</v>
      </c>
      <c r="T490" t="s">
        <v>68</v>
      </c>
    </row>
    <row r="491" spans="18:20">
      <c r="R491" s="46">
        <v>39875</v>
      </c>
      <c r="S491" s="47">
        <v>0.40785879629629629</v>
      </c>
      <c r="T491" t="s">
        <v>73</v>
      </c>
    </row>
    <row r="492" spans="18:20">
      <c r="R492" s="46">
        <v>39875</v>
      </c>
      <c r="S492" s="47">
        <v>0.40785879629629629</v>
      </c>
      <c r="T492" t="s">
        <v>73</v>
      </c>
    </row>
    <row r="493" spans="18:20">
      <c r="R493" s="46">
        <v>39875</v>
      </c>
      <c r="S493" s="47">
        <v>0.40923611111111113</v>
      </c>
      <c r="T493" t="s">
        <v>73</v>
      </c>
    </row>
    <row r="494" spans="18:20">
      <c r="R494" s="46">
        <v>39875</v>
      </c>
      <c r="S494" s="47">
        <v>0.40923611111111113</v>
      </c>
      <c r="T494" t="s">
        <v>73</v>
      </c>
    </row>
    <row r="495" spans="18:20">
      <c r="R495" s="46">
        <v>39875</v>
      </c>
      <c r="S495" s="47">
        <v>0.45673611111111106</v>
      </c>
      <c r="T495" t="s">
        <v>71</v>
      </c>
    </row>
    <row r="496" spans="18:20">
      <c r="R496" s="46">
        <v>39875</v>
      </c>
      <c r="S496" s="47">
        <v>0.45940972222222221</v>
      </c>
      <c r="T496" t="s">
        <v>71</v>
      </c>
    </row>
    <row r="497" spans="18:20">
      <c r="R497" s="46">
        <v>39877</v>
      </c>
      <c r="S497" s="47">
        <v>0.60862268518518514</v>
      </c>
      <c r="T497" t="s">
        <v>65</v>
      </c>
    </row>
    <row r="498" spans="18:20">
      <c r="R498" s="46">
        <v>39877</v>
      </c>
      <c r="S498" s="47">
        <v>0.60866898148148152</v>
      </c>
      <c r="T498" t="s">
        <v>67</v>
      </c>
    </row>
    <row r="499" spans="18:20">
      <c r="R499" s="46">
        <v>39878</v>
      </c>
      <c r="S499" s="47">
        <v>0.52784722222222225</v>
      </c>
      <c r="T499" t="s">
        <v>73</v>
      </c>
    </row>
    <row r="500" spans="18:20">
      <c r="R500" s="46">
        <v>39878</v>
      </c>
      <c r="S500" s="47">
        <v>0.52785879629629628</v>
      </c>
      <c r="T500" t="s">
        <v>73</v>
      </c>
    </row>
    <row r="501" spans="18:20">
      <c r="R501" s="46">
        <v>39878</v>
      </c>
      <c r="S501" s="47">
        <v>0.56854166666666661</v>
      </c>
      <c r="T501" t="s">
        <v>67</v>
      </c>
    </row>
    <row r="502" spans="18:20">
      <c r="R502" s="46">
        <v>39883</v>
      </c>
      <c r="S502" s="47">
        <v>0.56673611111111111</v>
      </c>
      <c r="T502" t="s">
        <v>71</v>
      </c>
    </row>
    <row r="503" spans="18:20">
      <c r="R503" s="46">
        <v>39883</v>
      </c>
      <c r="S503" s="47">
        <v>0.56777777777777783</v>
      </c>
      <c r="T503" t="s">
        <v>71</v>
      </c>
    </row>
    <row r="504" spans="18:20">
      <c r="R504" s="46">
        <v>39883</v>
      </c>
      <c r="S504" s="47">
        <v>0.56825231481481475</v>
      </c>
      <c r="T504" t="s">
        <v>73</v>
      </c>
    </row>
    <row r="505" spans="18:20">
      <c r="R505" s="46">
        <v>39883</v>
      </c>
      <c r="S505" s="47">
        <v>0.5682638888888889</v>
      </c>
      <c r="T505" t="s">
        <v>73</v>
      </c>
    </row>
    <row r="506" spans="18:20">
      <c r="R506" s="46">
        <v>39883</v>
      </c>
      <c r="S506" s="47">
        <v>0.56981481481481489</v>
      </c>
      <c r="T506" t="s">
        <v>71</v>
      </c>
    </row>
    <row r="507" spans="18:20">
      <c r="R507" s="46">
        <v>39883</v>
      </c>
      <c r="S507" s="47">
        <v>0.5700925925925926</v>
      </c>
      <c r="T507" t="s">
        <v>73</v>
      </c>
    </row>
    <row r="508" spans="18:20">
      <c r="R508" s="46">
        <v>39883</v>
      </c>
      <c r="S508" s="47">
        <v>0.5700925925925926</v>
      </c>
      <c r="T508" t="s">
        <v>73</v>
      </c>
    </row>
    <row r="509" spans="18:20">
      <c r="R509" s="46">
        <v>39883</v>
      </c>
      <c r="S509" s="47">
        <v>0.57109953703703698</v>
      </c>
      <c r="T509" t="s">
        <v>73</v>
      </c>
    </row>
    <row r="510" spans="18:20">
      <c r="R510" s="46">
        <v>39883</v>
      </c>
      <c r="S510" s="47">
        <v>0.57111111111111112</v>
      </c>
      <c r="T510" t="s">
        <v>73</v>
      </c>
    </row>
    <row r="511" spans="18:20">
      <c r="R511" s="46">
        <v>39883</v>
      </c>
      <c r="S511" s="47">
        <v>0.5738078703703704</v>
      </c>
      <c r="T511" t="s">
        <v>71</v>
      </c>
    </row>
    <row r="512" spans="18:20">
      <c r="R512" s="46">
        <v>39888</v>
      </c>
      <c r="S512" s="47">
        <v>0.40016203703703707</v>
      </c>
      <c r="T512" t="s">
        <v>65</v>
      </c>
    </row>
    <row r="513" spans="18:20">
      <c r="R513" s="46">
        <v>39888</v>
      </c>
      <c r="S513" s="47">
        <v>0.40016203703703707</v>
      </c>
      <c r="T513" t="s">
        <v>66</v>
      </c>
    </row>
    <row r="514" spans="18:20">
      <c r="R514" s="46">
        <v>39888</v>
      </c>
      <c r="S514" s="47">
        <v>0.40611111111111109</v>
      </c>
      <c r="T514" t="s">
        <v>66</v>
      </c>
    </row>
    <row r="515" spans="18:20">
      <c r="R515" s="46">
        <v>39888</v>
      </c>
      <c r="S515" s="47">
        <v>0.44475694444444441</v>
      </c>
      <c r="T515" t="s">
        <v>66</v>
      </c>
    </row>
    <row r="516" spans="18:20">
      <c r="R516" s="46">
        <v>39888</v>
      </c>
      <c r="S516" s="47">
        <v>0.4448611111111111</v>
      </c>
      <c r="T516" t="s">
        <v>68</v>
      </c>
    </row>
    <row r="517" spans="18:20">
      <c r="R517" s="46">
        <v>39888</v>
      </c>
      <c r="S517" s="47">
        <v>0.4448611111111111</v>
      </c>
      <c r="T517" t="s">
        <v>67</v>
      </c>
    </row>
    <row r="518" spans="18:20">
      <c r="R518" s="46">
        <v>39888</v>
      </c>
      <c r="S518" s="47">
        <v>0.45675925925925925</v>
      </c>
      <c r="T518" t="s">
        <v>73</v>
      </c>
    </row>
    <row r="519" spans="18:20">
      <c r="R519" s="46">
        <v>39888</v>
      </c>
      <c r="S519" s="47">
        <v>0.45675925925925925</v>
      </c>
      <c r="T519" t="s">
        <v>73</v>
      </c>
    </row>
    <row r="520" spans="18:20">
      <c r="R520" s="46">
        <v>39888</v>
      </c>
      <c r="S520" s="47">
        <v>0.4576736111111111</v>
      </c>
      <c r="T520" t="s">
        <v>73</v>
      </c>
    </row>
    <row r="521" spans="18:20">
      <c r="R521" s="46">
        <v>39888</v>
      </c>
      <c r="S521" s="47">
        <v>0.4576736111111111</v>
      </c>
      <c r="T521" t="s">
        <v>73</v>
      </c>
    </row>
    <row r="522" spans="18:20">
      <c r="R522" s="46">
        <v>39888</v>
      </c>
      <c r="S522" s="47">
        <v>0.76277777777777767</v>
      </c>
      <c r="T522" t="s">
        <v>73</v>
      </c>
    </row>
    <row r="523" spans="18:20">
      <c r="R523" s="46">
        <v>39888</v>
      </c>
      <c r="S523" s="47">
        <v>0.76278935185185182</v>
      </c>
      <c r="T523" t="s">
        <v>73</v>
      </c>
    </row>
    <row r="524" spans="18:20">
      <c r="R524" s="46">
        <v>39888</v>
      </c>
      <c r="S524" s="47">
        <v>0.7632175925925927</v>
      </c>
      <c r="T524" t="s">
        <v>73</v>
      </c>
    </row>
    <row r="525" spans="18:20">
      <c r="R525" s="46">
        <v>39888</v>
      </c>
      <c r="S525" s="47">
        <v>0.7632175925925927</v>
      </c>
      <c r="T525" t="s">
        <v>73</v>
      </c>
    </row>
    <row r="526" spans="18:20">
      <c r="R526" s="46">
        <v>39888</v>
      </c>
      <c r="S526" s="47">
        <v>0.76368055555555558</v>
      </c>
      <c r="T526" t="s">
        <v>73</v>
      </c>
    </row>
    <row r="527" spans="18:20">
      <c r="R527" s="46">
        <v>39888</v>
      </c>
      <c r="S527" s="47">
        <v>0.76368055555555558</v>
      </c>
      <c r="T527" t="s">
        <v>73</v>
      </c>
    </row>
    <row r="528" spans="18:20">
      <c r="R528" s="46">
        <v>39888</v>
      </c>
      <c r="S528" s="47">
        <v>0.76440972222222225</v>
      </c>
      <c r="T528" t="s">
        <v>67</v>
      </c>
    </row>
    <row r="529" spans="18:20">
      <c r="R529" s="46">
        <v>39896</v>
      </c>
      <c r="S529" s="47">
        <v>0.44862268518518517</v>
      </c>
      <c r="T529" t="s">
        <v>67</v>
      </c>
    </row>
    <row r="530" spans="18:20">
      <c r="R530" s="46">
        <v>39898</v>
      </c>
      <c r="S530" s="47">
        <v>0.82123842592592589</v>
      </c>
      <c r="T530" t="s">
        <v>71</v>
      </c>
    </row>
    <row r="531" spans="18:20">
      <c r="R531" s="46">
        <v>39898</v>
      </c>
      <c r="S531" s="47">
        <v>0.85166666666666668</v>
      </c>
      <c r="T531" t="s">
        <v>73</v>
      </c>
    </row>
    <row r="532" spans="18:20">
      <c r="R532" s="46">
        <v>39898</v>
      </c>
      <c r="S532" s="47">
        <v>0.85167824074074072</v>
      </c>
      <c r="T532" t="s">
        <v>73</v>
      </c>
    </row>
    <row r="533" spans="18:20">
      <c r="R533" s="46">
        <v>39898</v>
      </c>
      <c r="S533" s="47">
        <v>0.85256944444444438</v>
      </c>
      <c r="T533" t="s">
        <v>73</v>
      </c>
    </row>
    <row r="534" spans="18:20">
      <c r="R534" s="46">
        <v>39898</v>
      </c>
      <c r="S534" s="47">
        <v>0.85258101851851853</v>
      </c>
      <c r="T534" t="s">
        <v>73</v>
      </c>
    </row>
    <row r="535" spans="18:20">
      <c r="R535" s="46">
        <v>39898</v>
      </c>
      <c r="S535" s="47">
        <v>0.8529282407407407</v>
      </c>
      <c r="T535" t="s">
        <v>73</v>
      </c>
    </row>
    <row r="536" spans="18:20">
      <c r="R536" s="46">
        <v>39898</v>
      </c>
      <c r="S536" s="47">
        <v>0.85293981481481485</v>
      </c>
      <c r="T536" t="s">
        <v>73</v>
      </c>
    </row>
    <row r="537" spans="18:20">
      <c r="R537" s="46">
        <v>39898</v>
      </c>
      <c r="S537" s="47">
        <v>0.853449074074074</v>
      </c>
      <c r="T537" t="s">
        <v>73</v>
      </c>
    </row>
    <row r="538" spans="18:20">
      <c r="R538" s="46">
        <v>39898</v>
      </c>
      <c r="S538" s="47">
        <v>0.85346064814814815</v>
      </c>
      <c r="T538" t="s">
        <v>73</v>
      </c>
    </row>
    <row r="539" spans="18:20">
      <c r="R539" s="46">
        <v>39898</v>
      </c>
      <c r="S539" s="47">
        <v>0.85872685185185194</v>
      </c>
      <c r="T539" t="s">
        <v>73</v>
      </c>
    </row>
    <row r="540" spans="18:20">
      <c r="R540" s="46">
        <v>39898</v>
      </c>
      <c r="S540" s="47">
        <v>0.85872685185185194</v>
      </c>
      <c r="T540" t="s">
        <v>73</v>
      </c>
    </row>
    <row r="541" spans="18:20">
      <c r="R541" s="46">
        <v>39898</v>
      </c>
      <c r="S541" s="47">
        <v>0.86023148148148154</v>
      </c>
      <c r="T541" t="s">
        <v>73</v>
      </c>
    </row>
    <row r="542" spans="18:20">
      <c r="R542" s="46">
        <v>39898</v>
      </c>
      <c r="S542" s="47">
        <v>0.86024305555555547</v>
      </c>
      <c r="T542" t="s">
        <v>73</v>
      </c>
    </row>
    <row r="543" spans="18:20">
      <c r="R543" s="46">
        <v>39899</v>
      </c>
      <c r="S543" s="47">
        <v>0.77951388888888884</v>
      </c>
      <c r="T543" t="s">
        <v>73</v>
      </c>
    </row>
    <row r="544" spans="18:20">
      <c r="R544" s="46">
        <v>39899</v>
      </c>
      <c r="S544" s="47">
        <v>0.77952546296296299</v>
      </c>
      <c r="T544" t="s">
        <v>73</v>
      </c>
    </row>
    <row r="545" spans="18:20">
      <c r="R545" s="46">
        <v>39899</v>
      </c>
      <c r="S545" s="47">
        <v>0.82332175925925932</v>
      </c>
      <c r="T545" t="s">
        <v>65</v>
      </c>
    </row>
    <row r="546" spans="18:20">
      <c r="R546" s="46">
        <v>39899</v>
      </c>
      <c r="S546" s="47">
        <v>0.82596064814814818</v>
      </c>
      <c r="T546" t="s">
        <v>71</v>
      </c>
    </row>
    <row r="547" spans="18:20">
      <c r="R547" s="46">
        <v>39899</v>
      </c>
      <c r="S547" s="47">
        <v>0.84209490740740733</v>
      </c>
      <c r="T547" t="s">
        <v>73</v>
      </c>
    </row>
    <row r="548" spans="18:20">
      <c r="R548" s="46">
        <v>39899</v>
      </c>
      <c r="S548" s="47">
        <v>0.84209490740740733</v>
      </c>
      <c r="T548" t="s">
        <v>73</v>
      </c>
    </row>
    <row r="549" spans="18:20">
      <c r="R549" s="46"/>
      <c r="S549" s="47"/>
    </row>
    <row r="550" spans="18:20">
      <c r="R550" s="46"/>
      <c r="S550" s="47"/>
    </row>
    <row r="551" spans="18:20">
      <c r="R551" s="46"/>
      <c r="S551" s="47"/>
    </row>
    <row r="552" spans="18:20">
      <c r="R552" s="46"/>
      <c r="S552" s="47"/>
    </row>
    <row r="553" spans="18:20">
      <c r="R553" s="46"/>
      <c r="S553" s="47"/>
    </row>
    <row r="554" spans="18:20">
      <c r="R554" s="46"/>
      <c r="S554" s="47"/>
    </row>
    <row r="555" spans="18:20">
      <c r="R555" s="46"/>
      <c r="S555" s="47"/>
    </row>
    <row r="556" spans="18:20">
      <c r="R556" s="46"/>
      <c r="S556" s="47"/>
    </row>
    <row r="557" spans="18:20">
      <c r="R557" s="46"/>
      <c r="S557" s="47"/>
    </row>
    <row r="558" spans="18:20">
      <c r="R558" s="46"/>
      <c r="S558" s="47"/>
    </row>
    <row r="559" spans="18:20">
      <c r="R559" s="46"/>
      <c r="S559" s="47"/>
    </row>
    <row r="560" spans="18:20">
      <c r="R560" s="46"/>
      <c r="S560" s="47"/>
    </row>
    <row r="561" spans="18:19">
      <c r="R561" s="46"/>
      <c r="S561" s="47"/>
    </row>
    <row r="562" spans="18:19">
      <c r="R562" s="46"/>
      <c r="S562" s="47"/>
    </row>
    <row r="563" spans="18:19">
      <c r="R563" s="46"/>
      <c r="S563" s="47"/>
    </row>
  </sheetData>
  <sortState ref="Y9:AB59">
    <sortCondition ref="Y9"/>
  </sortState>
  <mergeCells count="6">
    <mergeCell ref="Y3:Z3"/>
    <mergeCell ref="B1:E1"/>
    <mergeCell ref="B3:E3"/>
    <mergeCell ref="H3:P3"/>
    <mergeCell ref="R3:T3"/>
    <mergeCell ref="V3:W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Z930"/>
  <sheetViews>
    <sheetView zoomScale="90" zoomScaleNormal="90" workbookViewId="0">
      <selection activeCell="B1" sqref="B1:E1"/>
    </sheetView>
  </sheetViews>
  <sheetFormatPr defaultRowHeight="14.4"/>
  <cols>
    <col min="2" max="2" width="11.33203125" bestFit="1" customWidth="1"/>
    <col min="3" max="3" width="8.6640625" bestFit="1" customWidth="1"/>
    <col min="4" max="4" width="10.88671875" bestFit="1" customWidth="1"/>
    <col min="5" max="5" width="9.88671875" bestFit="1" customWidth="1"/>
    <col min="8" max="8" width="11.33203125" bestFit="1" customWidth="1"/>
    <col min="9" max="9" width="8.6640625" bestFit="1" customWidth="1"/>
    <col min="10" max="10" width="10.88671875" bestFit="1" customWidth="1"/>
    <col min="11" max="11" width="9.88671875" bestFit="1" customWidth="1"/>
    <col min="18" max="18" width="11.33203125" bestFit="1" customWidth="1"/>
    <col min="19" max="19" width="10.109375" bestFit="1" customWidth="1"/>
    <col min="20" max="20" width="18.33203125" bestFit="1" customWidth="1"/>
    <col min="22" max="22" width="11.33203125" bestFit="1" customWidth="1"/>
    <col min="25" max="25" width="11.33203125" bestFit="1" customWidth="1"/>
    <col min="26" max="26" width="8.6640625" bestFit="1" customWidth="1"/>
  </cols>
  <sheetData>
    <row r="1" spans="2:26" ht="21">
      <c r="B1" s="67"/>
      <c r="C1" s="67"/>
      <c r="D1" s="67"/>
      <c r="E1" s="67"/>
      <c r="F1" s="2"/>
    </row>
    <row r="2" spans="2:26" ht="15.6">
      <c r="B2" s="1"/>
      <c r="C2" s="1"/>
      <c r="D2" s="1"/>
      <c r="E2" s="1"/>
      <c r="F2" s="2"/>
    </row>
    <row r="3" spans="2:26" ht="15.6">
      <c r="B3" s="68" t="s">
        <v>3</v>
      </c>
      <c r="C3" s="68"/>
      <c r="D3" s="68"/>
      <c r="E3" s="68"/>
      <c r="F3" s="1"/>
      <c r="H3" s="69" t="s">
        <v>7</v>
      </c>
      <c r="I3" s="69"/>
      <c r="J3" s="69"/>
      <c r="K3" s="69"/>
      <c r="L3" s="69"/>
      <c r="M3" s="69"/>
      <c r="N3" s="69"/>
      <c r="O3" s="69"/>
      <c r="P3" s="69"/>
      <c r="R3" s="70" t="s">
        <v>63</v>
      </c>
      <c r="S3" s="70"/>
      <c r="T3" s="70"/>
      <c r="V3" s="71" t="s">
        <v>92</v>
      </c>
      <c r="W3" s="71"/>
      <c r="Y3" s="66" t="s">
        <v>93</v>
      </c>
      <c r="Z3" s="66"/>
    </row>
    <row r="4" spans="2:26" ht="15.6">
      <c r="B4" s="6" t="s">
        <v>8</v>
      </c>
      <c r="C4" s="6"/>
      <c r="D4" s="7"/>
      <c r="E4" s="7"/>
      <c r="F4" s="1"/>
      <c r="H4" s="8" t="s">
        <v>8</v>
      </c>
      <c r="I4" s="8"/>
      <c r="J4" s="9"/>
      <c r="K4" s="9"/>
      <c r="L4" s="9"/>
      <c r="M4" s="5"/>
      <c r="N4" s="5"/>
      <c r="O4" s="5"/>
      <c r="P4" s="5"/>
      <c r="R4" s="50" t="s">
        <v>70</v>
      </c>
      <c r="S4" s="49" t="s">
        <v>65</v>
      </c>
      <c r="T4" s="48" t="s">
        <v>69</v>
      </c>
      <c r="V4" s="56"/>
      <c r="W4" s="56"/>
      <c r="Y4" s="57"/>
      <c r="Z4" s="57"/>
    </row>
    <row r="5" spans="2:26" ht="15.6">
      <c r="B5" s="4"/>
      <c r="C5" s="4"/>
      <c r="D5" s="4"/>
      <c r="E5" s="4" t="s">
        <v>15</v>
      </c>
      <c r="F5" s="1"/>
      <c r="H5" s="9"/>
      <c r="I5" s="9"/>
      <c r="J5" s="10"/>
      <c r="K5" s="10" t="s">
        <v>15</v>
      </c>
      <c r="L5" s="10"/>
      <c r="M5" s="5"/>
      <c r="N5" s="5"/>
      <c r="O5" s="5"/>
      <c r="P5" s="5"/>
      <c r="R5" s="49"/>
      <c r="S5" s="49" t="s">
        <v>66</v>
      </c>
      <c r="T5" s="48"/>
      <c r="V5" s="56"/>
      <c r="W5" s="56"/>
      <c r="Y5" s="57"/>
      <c r="Z5" s="57"/>
    </row>
    <row r="6" spans="2:26" ht="15.6">
      <c r="B6" s="4"/>
      <c r="C6" s="4"/>
      <c r="D6" s="4"/>
      <c r="E6" s="4" t="s">
        <v>16</v>
      </c>
      <c r="F6" s="1"/>
      <c r="H6" s="9"/>
      <c r="I6" s="9"/>
      <c r="J6" s="10"/>
      <c r="K6" s="10" t="s">
        <v>16</v>
      </c>
      <c r="L6" s="10"/>
      <c r="M6" s="5"/>
      <c r="N6" s="5"/>
      <c r="O6" s="5"/>
      <c r="P6" s="5"/>
      <c r="R6" s="49"/>
      <c r="S6" s="49" t="s">
        <v>67</v>
      </c>
      <c r="T6" s="48"/>
      <c r="V6" s="56"/>
      <c r="W6" s="56"/>
      <c r="Y6" s="57"/>
      <c r="Z6" s="57"/>
    </row>
    <row r="7" spans="2:26" ht="15.6">
      <c r="B7" s="3"/>
      <c r="C7" s="3"/>
      <c r="D7" s="3"/>
      <c r="E7" s="3"/>
      <c r="F7" s="1"/>
      <c r="H7" s="5"/>
      <c r="I7" s="5"/>
      <c r="J7" s="5"/>
      <c r="K7" s="5"/>
      <c r="L7" s="5"/>
      <c r="M7" s="5"/>
      <c r="N7" s="5"/>
      <c r="O7" s="5"/>
      <c r="P7" s="5"/>
      <c r="R7" s="49"/>
      <c r="S7" s="49" t="s">
        <v>68</v>
      </c>
      <c r="T7" s="48"/>
      <c r="V7" s="56"/>
      <c r="W7" s="56"/>
      <c r="Y7" s="57"/>
      <c r="Z7" s="57"/>
    </row>
    <row r="8" spans="2:26">
      <c r="B8" t="s">
        <v>4</v>
      </c>
      <c r="C8" t="s">
        <v>17</v>
      </c>
      <c r="D8" t="s">
        <v>11</v>
      </c>
      <c r="E8" t="s">
        <v>5</v>
      </c>
      <c r="H8" t="s">
        <v>4</v>
      </c>
      <c r="I8" t="s">
        <v>17</v>
      </c>
      <c r="J8" t="s">
        <v>11</v>
      </c>
      <c r="K8" t="s">
        <v>5</v>
      </c>
      <c r="L8" t="s">
        <v>0</v>
      </c>
      <c r="M8" s="11" t="s">
        <v>6</v>
      </c>
      <c r="N8" s="13" t="s">
        <v>2</v>
      </c>
      <c r="O8" s="13" t="s">
        <v>1</v>
      </c>
      <c r="P8" s="12" t="s">
        <v>13</v>
      </c>
      <c r="R8" s="46">
        <v>39791</v>
      </c>
      <c r="S8" s="47">
        <v>0.43796296296296294</v>
      </c>
      <c r="T8" t="s">
        <v>73</v>
      </c>
      <c r="V8" t="s">
        <v>4</v>
      </c>
      <c r="W8" t="s">
        <v>17</v>
      </c>
      <c r="Y8" t="s">
        <v>4</v>
      </c>
      <c r="Z8" t="s">
        <v>17</v>
      </c>
    </row>
    <row r="9" spans="2:26">
      <c r="B9" s="16">
        <v>39791</v>
      </c>
      <c r="C9" s="17">
        <v>0.44315972222222227</v>
      </c>
      <c r="D9">
        <v>2</v>
      </c>
      <c r="E9" t="s">
        <v>16</v>
      </c>
      <c r="H9" s="16">
        <v>39791</v>
      </c>
      <c r="I9" s="17">
        <v>0.44128472222222226</v>
      </c>
      <c r="J9">
        <v>34</v>
      </c>
      <c r="K9" t="s">
        <v>15</v>
      </c>
      <c r="M9" s="11"/>
      <c r="N9" s="13"/>
      <c r="O9" s="13"/>
      <c r="P9" s="12" t="s">
        <v>12</v>
      </c>
      <c r="R9" s="46">
        <v>39791</v>
      </c>
      <c r="S9" s="47">
        <v>0.43797453703703698</v>
      </c>
      <c r="T9" t="s">
        <v>73</v>
      </c>
      <c r="V9" s="46">
        <v>38916</v>
      </c>
      <c r="W9" s="47">
        <v>0.65675925925925926</v>
      </c>
      <c r="Y9" s="46">
        <v>39794</v>
      </c>
      <c r="Z9" s="59">
        <v>0.65513888888888883</v>
      </c>
    </row>
    <row r="10" spans="2:26">
      <c r="B10" s="16">
        <v>39792</v>
      </c>
      <c r="C10" s="17">
        <v>0.39407407407407408</v>
      </c>
      <c r="D10">
        <v>8</v>
      </c>
      <c r="E10" t="s">
        <v>16</v>
      </c>
      <c r="H10" s="16">
        <v>39791</v>
      </c>
      <c r="I10" s="17">
        <v>0.44310185185185186</v>
      </c>
      <c r="J10">
        <v>5</v>
      </c>
      <c r="K10" t="s">
        <v>16</v>
      </c>
      <c r="M10" s="11"/>
      <c r="N10" s="13"/>
      <c r="O10" s="13" t="s">
        <v>12</v>
      </c>
      <c r="P10" s="12"/>
      <c r="R10" s="46">
        <v>39791</v>
      </c>
      <c r="S10" s="47">
        <v>0.43807870370370372</v>
      </c>
      <c r="T10" t="s">
        <v>73</v>
      </c>
      <c r="V10" s="46">
        <v>39792</v>
      </c>
      <c r="W10" s="47">
        <v>0.38574074074074072</v>
      </c>
      <c r="Y10" s="46">
        <v>39794</v>
      </c>
      <c r="Z10" s="59">
        <v>0.35643518518518519</v>
      </c>
    </row>
    <row r="11" spans="2:26">
      <c r="B11" s="16">
        <v>39795</v>
      </c>
      <c r="C11" s="17">
        <v>0.89959490740740744</v>
      </c>
      <c r="D11">
        <v>14</v>
      </c>
      <c r="E11" t="s">
        <v>16</v>
      </c>
      <c r="H11" s="16">
        <v>39791</v>
      </c>
      <c r="I11" s="17">
        <v>0.4461458333333333</v>
      </c>
      <c r="J11">
        <v>26</v>
      </c>
      <c r="K11" t="s">
        <v>15</v>
      </c>
      <c r="M11" s="11"/>
      <c r="N11" s="14"/>
      <c r="O11" s="13" t="s">
        <v>12</v>
      </c>
      <c r="P11" s="12"/>
      <c r="R11" s="46">
        <v>39791</v>
      </c>
      <c r="S11" s="47">
        <v>0.43981481481481483</v>
      </c>
      <c r="T11" t="s">
        <v>73</v>
      </c>
      <c r="V11" s="46">
        <v>39792</v>
      </c>
      <c r="W11" s="47">
        <v>0.38583333333333331</v>
      </c>
      <c r="Y11" s="46">
        <v>39794</v>
      </c>
      <c r="Z11" s="59">
        <v>0.36368055555555556</v>
      </c>
    </row>
    <row r="12" spans="2:26">
      <c r="B12" s="16">
        <v>39797</v>
      </c>
      <c r="C12" s="17">
        <v>0.58347222222222228</v>
      </c>
      <c r="D12">
        <v>9</v>
      </c>
      <c r="E12" t="s">
        <v>16</v>
      </c>
      <c r="H12" s="16">
        <v>39791</v>
      </c>
      <c r="I12" s="17">
        <v>0.49253472222222222</v>
      </c>
      <c r="J12">
        <v>12</v>
      </c>
      <c r="K12" t="s">
        <v>16</v>
      </c>
      <c r="M12" s="11" t="s">
        <v>12</v>
      </c>
      <c r="N12" s="14"/>
      <c r="O12" s="13"/>
      <c r="P12" s="12"/>
      <c r="R12" s="46">
        <v>39791</v>
      </c>
      <c r="S12" s="47">
        <v>0.43982638888888892</v>
      </c>
      <c r="T12" t="s">
        <v>73</v>
      </c>
      <c r="V12" s="46">
        <v>39794</v>
      </c>
      <c r="W12" s="47">
        <v>0.41373842592592597</v>
      </c>
      <c r="Y12" s="46">
        <v>39794</v>
      </c>
      <c r="Z12" s="59">
        <v>0.37315972222222221</v>
      </c>
    </row>
    <row r="13" spans="2:26">
      <c r="B13" s="16">
        <v>39797</v>
      </c>
      <c r="C13" s="17">
        <v>0.63890046296296299</v>
      </c>
      <c r="D13">
        <v>31</v>
      </c>
      <c r="E13" t="s">
        <v>16</v>
      </c>
      <c r="H13" s="16">
        <v>39792</v>
      </c>
      <c r="I13" s="17">
        <v>0.39083333333333337</v>
      </c>
      <c r="J13">
        <v>111</v>
      </c>
      <c r="K13" t="s">
        <v>15</v>
      </c>
      <c r="M13" s="11"/>
      <c r="N13" s="13"/>
      <c r="O13" s="14" t="s">
        <v>12</v>
      </c>
      <c r="P13" s="12"/>
      <c r="R13" s="46">
        <v>39791</v>
      </c>
      <c r="S13" s="47">
        <v>0.44226851851851851</v>
      </c>
      <c r="T13" t="s">
        <v>73</v>
      </c>
      <c r="V13" s="46">
        <v>39797</v>
      </c>
      <c r="W13" s="47">
        <v>0.63975694444444442</v>
      </c>
      <c r="Y13" s="46">
        <v>39794</v>
      </c>
      <c r="Z13" s="59">
        <v>0.385775462962963</v>
      </c>
    </row>
    <row r="14" spans="2:26">
      <c r="B14" s="16">
        <v>39798</v>
      </c>
      <c r="C14" s="17">
        <v>0.56961805555555556</v>
      </c>
      <c r="D14" t="s">
        <v>14</v>
      </c>
      <c r="E14" t="s">
        <v>16</v>
      </c>
      <c r="H14" s="16">
        <v>39792</v>
      </c>
      <c r="I14" s="17">
        <v>0.39869212962962958</v>
      </c>
      <c r="J14">
        <v>33</v>
      </c>
      <c r="K14" t="s">
        <v>16</v>
      </c>
      <c r="M14" s="11" t="s">
        <v>12</v>
      </c>
      <c r="N14" s="13"/>
      <c r="O14" s="13"/>
      <c r="P14" s="12"/>
      <c r="R14" s="46">
        <v>39791</v>
      </c>
      <c r="S14" s="47">
        <v>0.44228009259259254</v>
      </c>
      <c r="T14" t="s">
        <v>73</v>
      </c>
      <c r="V14" s="46">
        <v>39798</v>
      </c>
      <c r="W14" s="47">
        <v>0.43077546296296299</v>
      </c>
      <c r="Y14" s="46">
        <v>39794</v>
      </c>
      <c r="Z14" s="59">
        <v>0.37681712962962965</v>
      </c>
    </row>
    <row r="15" spans="2:26">
      <c r="B15" s="16">
        <v>39798</v>
      </c>
      <c r="C15" s="17">
        <v>0.57087962962962957</v>
      </c>
      <c r="D15" t="s">
        <v>14</v>
      </c>
      <c r="E15" t="s">
        <v>16</v>
      </c>
      <c r="H15" s="16">
        <v>39792</v>
      </c>
      <c r="I15" s="17">
        <v>0.57829861111111114</v>
      </c>
      <c r="J15" t="s">
        <v>14</v>
      </c>
      <c r="K15" t="s">
        <v>14</v>
      </c>
      <c r="M15" s="11" t="s">
        <v>12</v>
      </c>
      <c r="N15" s="13"/>
      <c r="O15" s="13"/>
      <c r="P15" s="12"/>
      <c r="R15" s="46">
        <v>39791</v>
      </c>
      <c r="S15" s="47">
        <v>0.44468749999999996</v>
      </c>
      <c r="T15" t="s">
        <v>73</v>
      </c>
      <c r="V15" s="46">
        <v>39798</v>
      </c>
      <c r="W15" s="47">
        <v>0.45824074074074073</v>
      </c>
      <c r="Y15" s="46">
        <v>39794</v>
      </c>
      <c r="Z15" s="59">
        <v>0.38042824074074072</v>
      </c>
    </row>
    <row r="16" spans="2:26">
      <c r="B16" s="16">
        <v>39798</v>
      </c>
      <c r="C16" s="17">
        <v>0.5756944444444444</v>
      </c>
      <c r="D16" t="s">
        <v>14</v>
      </c>
      <c r="E16" t="s">
        <v>16</v>
      </c>
      <c r="H16" s="16">
        <v>39792</v>
      </c>
      <c r="I16" s="17">
        <v>0.58174768518518516</v>
      </c>
      <c r="J16">
        <v>126</v>
      </c>
      <c r="K16" t="s">
        <v>15</v>
      </c>
      <c r="M16" s="11" t="s">
        <v>12</v>
      </c>
      <c r="N16" s="13"/>
      <c r="O16" s="13"/>
      <c r="P16" s="12"/>
      <c r="R16" s="46">
        <v>39791</v>
      </c>
      <c r="S16" s="47">
        <v>0.44471064814814815</v>
      </c>
      <c r="T16" t="s">
        <v>73</v>
      </c>
      <c r="V16" s="46">
        <v>39798</v>
      </c>
      <c r="W16" s="47">
        <v>0.47479166666666667</v>
      </c>
      <c r="Y16" s="46">
        <v>39794</v>
      </c>
      <c r="Z16" s="59">
        <v>0.38193287037037038</v>
      </c>
    </row>
    <row r="17" spans="2:26">
      <c r="B17" s="16">
        <v>39799</v>
      </c>
      <c r="C17" s="17">
        <v>0.35883101851851856</v>
      </c>
      <c r="D17" t="s">
        <v>14</v>
      </c>
      <c r="E17" t="s">
        <v>16</v>
      </c>
      <c r="H17" s="16">
        <v>39792</v>
      </c>
      <c r="I17" s="17">
        <v>0.61767361111111108</v>
      </c>
      <c r="J17">
        <v>38</v>
      </c>
      <c r="K17" t="s">
        <v>15</v>
      </c>
      <c r="M17" s="11" t="s">
        <v>12</v>
      </c>
      <c r="N17" s="13"/>
      <c r="O17" s="13"/>
      <c r="P17" s="12"/>
      <c r="R17" s="46">
        <v>39791</v>
      </c>
      <c r="S17" s="47">
        <v>0.44577546296296294</v>
      </c>
      <c r="T17" t="s">
        <v>73</v>
      </c>
      <c r="V17" s="46">
        <v>39798</v>
      </c>
      <c r="W17" s="47">
        <v>0.57054398148148155</v>
      </c>
      <c r="Y17" s="46">
        <v>39796</v>
      </c>
      <c r="Z17" s="59">
        <v>0.61587962962962961</v>
      </c>
    </row>
    <row r="18" spans="2:26">
      <c r="B18" s="16">
        <v>39799</v>
      </c>
      <c r="C18" s="17">
        <v>0.39186342592592593</v>
      </c>
      <c r="D18">
        <v>50</v>
      </c>
      <c r="E18" t="s">
        <v>15</v>
      </c>
      <c r="H18" s="16">
        <v>39792</v>
      </c>
      <c r="I18" s="17">
        <v>0.61886574074074074</v>
      </c>
      <c r="J18">
        <v>8</v>
      </c>
      <c r="K18" t="s">
        <v>16</v>
      </c>
      <c r="M18" s="11" t="s">
        <v>12</v>
      </c>
      <c r="N18" s="13"/>
      <c r="O18" s="13"/>
      <c r="P18" s="12"/>
      <c r="R18" s="46">
        <v>39791</v>
      </c>
      <c r="S18" s="47">
        <v>0.44579861111111113</v>
      </c>
      <c r="T18" t="s">
        <v>73</v>
      </c>
      <c r="V18" s="46">
        <v>39800</v>
      </c>
      <c r="W18" s="47">
        <v>0.54229166666666673</v>
      </c>
      <c r="Y18" s="46">
        <v>39797</v>
      </c>
      <c r="Z18" s="59">
        <v>0.43699074074074074</v>
      </c>
    </row>
    <row r="19" spans="2:26">
      <c r="B19" s="16">
        <v>39799</v>
      </c>
      <c r="C19" s="17">
        <v>0.4863425925925926</v>
      </c>
      <c r="D19">
        <v>17</v>
      </c>
      <c r="E19" t="s">
        <v>16</v>
      </c>
      <c r="H19" s="16">
        <v>39794</v>
      </c>
      <c r="I19" s="17">
        <v>0.39968749999999997</v>
      </c>
      <c r="J19">
        <v>13</v>
      </c>
      <c r="K19" t="s">
        <v>16</v>
      </c>
      <c r="M19" s="11" t="s">
        <v>12</v>
      </c>
      <c r="N19" s="13"/>
      <c r="O19" s="13"/>
      <c r="P19" s="12"/>
      <c r="R19" s="46">
        <v>39791</v>
      </c>
      <c r="S19" s="47">
        <v>0.4470601851851852</v>
      </c>
      <c r="T19" t="s">
        <v>65</v>
      </c>
      <c r="V19" s="46">
        <v>39800</v>
      </c>
      <c r="W19" s="47">
        <v>0.72700231481481481</v>
      </c>
      <c r="Y19" s="46">
        <v>39797</v>
      </c>
      <c r="Z19" s="59">
        <v>0.54820601851851858</v>
      </c>
    </row>
    <row r="20" spans="2:26">
      <c r="B20" s="16">
        <v>39799</v>
      </c>
      <c r="C20" s="17">
        <v>0.50165509259259256</v>
      </c>
      <c r="D20">
        <v>32</v>
      </c>
      <c r="E20" t="s">
        <v>16</v>
      </c>
      <c r="H20" s="16">
        <v>39794</v>
      </c>
      <c r="I20" s="17">
        <v>0.39996527777777779</v>
      </c>
      <c r="J20">
        <v>14</v>
      </c>
      <c r="K20" t="s">
        <v>16</v>
      </c>
      <c r="M20" s="11" t="s">
        <v>12</v>
      </c>
      <c r="N20" s="13"/>
      <c r="O20" s="13"/>
      <c r="P20" s="12"/>
      <c r="R20" s="46">
        <v>39791</v>
      </c>
      <c r="S20" s="47">
        <v>0.44725694444444447</v>
      </c>
      <c r="T20" t="s">
        <v>67</v>
      </c>
      <c r="V20" s="46">
        <v>39801</v>
      </c>
      <c r="W20" s="47">
        <v>0.59256944444444448</v>
      </c>
      <c r="Y20" s="46">
        <v>39798</v>
      </c>
      <c r="Z20" s="59">
        <v>0.46255787037037038</v>
      </c>
    </row>
    <row r="21" spans="2:26">
      <c r="B21" s="16">
        <v>39799</v>
      </c>
      <c r="C21" s="17">
        <v>0.5693287037037037</v>
      </c>
      <c r="D21">
        <v>36</v>
      </c>
      <c r="E21" t="s">
        <v>15</v>
      </c>
      <c r="H21" s="16">
        <v>39794</v>
      </c>
      <c r="I21" s="17">
        <v>0.40031250000000002</v>
      </c>
      <c r="J21">
        <v>23</v>
      </c>
      <c r="K21" t="s">
        <v>16</v>
      </c>
      <c r="M21" s="11" t="s">
        <v>12</v>
      </c>
      <c r="N21" s="13"/>
      <c r="O21" s="13"/>
      <c r="P21" s="12"/>
      <c r="R21" s="46">
        <v>39791</v>
      </c>
      <c r="S21" s="47">
        <v>0.46567129629629633</v>
      </c>
      <c r="T21" t="s">
        <v>65</v>
      </c>
      <c r="V21" s="46">
        <v>39804</v>
      </c>
      <c r="W21" s="47">
        <v>0.59734953703703708</v>
      </c>
      <c r="Y21" s="46">
        <v>39804</v>
      </c>
      <c r="Z21" s="59">
        <v>0.70023148148148151</v>
      </c>
    </row>
    <row r="22" spans="2:26">
      <c r="B22" s="16">
        <v>39800</v>
      </c>
      <c r="C22" s="17">
        <v>0.57247685185185182</v>
      </c>
      <c r="D22">
        <v>39</v>
      </c>
      <c r="E22" t="s">
        <v>16</v>
      </c>
      <c r="H22" s="16">
        <v>39794</v>
      </c>
      <c r="I22" s="17">
        <v>0.40077546296296296</v>
      </c>
      <c r="J22">
        <v>19</v>
      </c>
      <c r="K22" t="s">
        <v>16</v>
      </c>
      <c r="M22" s="11" t="s">
        <v>12</v>
      </c>
      <c r="N22" s="13"/>
      <c r="O22" s="13"/>
      <c r="P22" s="12"/>
      <c r="R22" s="46">
        <v>39791</v>
      </c>
      <c r="S22" s="47">
        <v>0.46569444444444441</v>
      </c>
      <c r="T22" t="s">
        <v>68</v>
      </c>
      <c r="V22" s="46">
        <v>39804</v>
      </c>
      <c r="W22" s="47">
        <v>0.71857638888888886</v>
      </c>
      <c r="Y22" s="46">
        <v>39804</v>
      </c>
      <c r="Z22" s="59">
        <v>0.70537037037037031</v>
      </c>
    </row>
    <row r="23" spans="2:26">
      <c r="B23" s="16">
        <v>39801</v>
      </c>
      <c r="C23" s="17">
        <v>0.62572916666666667</v>
      </c>
      <c r="D23">
        <v>32</v>
      </c>
      <c r="E23" t="s">
        <v>15</v>
      </c>
      <c r="H23" s="16">
        <v>39794</v>
      </c>
      <c r="I23" s="17">
        <v>0.40113425925925927</v>
      </c>
      <c r="J23">
        <v>30</v>
      </c>
      <c r="K23" t="s">
        <v>16</v>
      </c>
      <c r="M23" s="11" t="s">
        <v>12</v>
      </c>
      <c r="N23" s="13"/>
      <c r="O23" s="13"/>
      <c r="P23" s="12"/>
      <c r="R23" s="46">
        <v>39791</v>
      </c>
      <c r="S23" s="47">
        <v>0.489224537037037</v>
      </c>
      <c r="T23" t="s">
        <v>73</v>
      </c>
      <c r="V23" s="46">
        <v>39806</v>
      </c>
      <c r="W23" s="47">
        <v>0.44212962962962959</v>
      </c>
    </row>
    <row r="24" spans="2:26">
      <c r="B24" s="16">
        <v>39801</v>
      </c>
      <c r="C24" s="17">
        <v>0.62668981481481478</v>
      </c>
      <c r="D24">
        <v>47</v>
      </c>
      <c r="E24" t="s">
        <v>15</v>
      </c>
      <c r="H24" s="16">
        <v>39794</v>
      </c>
      <c r="I24" s="17">
        <v>0.40212962962962967</v>
      </c>
      <c r="J24">
        <v>7</v>
      </c>
      <c r="K24" t="s">
        <v>16</v>
      </c>
      <c r="M24" s="11" t="s">
        <v>12</v>
      </c>
      <c r="N24" s="13"/>
      <c r="O24" s="13"/>
      <c r="P24" s="12"/>
      <c r="R24" s="46">
        <v>39791</v>
      </c>
      <c r="S24" s="47">
        <v>0.48923611111111115</v>
      </c>
      <c r="T24" t="s">
        <v>73</v>
      </c>
      <c r="V24" s="46">
        <v>39811</v>
      </c>
      <c r="W24" s="47">
        <v>0.61499999999999999</v>
      </c>
    </row>
    <row r="25" spans="2:26">
      <c r="B25" s="16">
        <v>39801</v>
      </c>
      <c r="C25" s="17">
        <v>0.63221064814814809</v>
      </c>
      <c r="D25">
        <v>153</v>
      </c>
      <c r="E25" t="s">
        <v>15</v>
      </c>
      <c r="H25" s="16">
        <v>39794</v>
      </c>
      <c r="I25" s="17">
        <v>0.43631944444444448</v>
      </c>
      <c r="J25">
        <v>30</v>
      </c>
      <c r="K25" t="s">
        <v>16</v>
      </c>
      <c r="M25" s="11" t="s">
        <v>12</v>
      </c>
      <c r="N25" s="13"/>
      <c r="O25" s="13"/>
      <c r="P25" s="12"/>
      <c r="R25" s="46">
        <v>39791</v>
      </c>
      <c r="S25" s="47">
        <v>0.68118055555555557</v>
      </c>
      <c r="T25" t="s">
        <v>73</v>
      </c>
      <c r="V25" s="46">
        <v>39827</v>
      </c>
      <c r="W25" s="47">
        <v>0.72275462962962955</v>
      </c>
    </row>
    <row r="26" spans="2:26">
      <c r="B26" s="16">
        <v>39804</v>
      </c>
      <c r="C26" s="17">
        <v>0.71974537037037034</v>
      </c>
      <c r="D26">
        <v>66</v>
      </c>
      <c r="E26" t="s">
        <v>15</v>
      </c>
      <c r="H26" s="16">
        <v>39794</v>
      </c>
      <c r="I26" s="17">
        <v>0.65792824074074074</v>
      </c>
      <c r="J26" t="s">
        <v>14</v>
      </c>
      <c r="K26" t="s">
        <v>14</v>
      </c>
      <c r="M26" s="11" t="s">
        <v>12</v>
      </c>
      <c r="N26" s="13"/>
      <c r="O26" s="13"/>
      <c r="P26" s="12"/>
      <c r="R26" s="46">
        <v>39791</v>
      </c>
      <c r="S26" s="47">
        <v>0.68119212962962961</v>
      </c>
      <c r="T26" t="s">
        <v>73</v>
      </c>
      <c r="V26" s="46">
        <v>39827</v>
      </c>
      <c r="W26" s="47">
        <v>0.72312500000000002</v>
      </c>
    </row>
    <row r="27" spans="2:26">
      <c r="B27" s="16">
        <v>39804</v>
      </c>
      <c r="C27" s="17">
        <v>0.73252314814814812</v>
      </c>
      <c r="D27">
        <v>16</v>
      </c>
      <c r="E27" t="s">
        <v>16</v>
      </c>
      <c r="H27" s="16">
        <v>39794</v>
      </c>
      <c r="I27" s="17">
        <v>0.86297453703703697</v>
      </c>
      <c r="J27">
        <v>14</v>
      </c>
      <c r="K27" t="s">
        <v>16</v>
      </c>
      <c r="M27" s="11" t="s">
        <v>12</v>
      </c>
      <c r="N27" s="13"/>
      <c r="O27" s="13"/>
      <c r="P27" s="12"/>
      <c r="R27" s="46">
        <v>39791</v>
      </c>
      <c r="S27" s="47">
        <v>0.68312499999999998</v>
      </c>
      <c r="T27" t="s">
        <v>73</v>
      </c>
      <c r="V27" s="46">
        <v>39834</v>
      </c>
      <c r="W27" s="47">
        <v>0.72635416666666675</v>
      </c>
    </row>
    <row r="28" spans="2:26">
      <c r="B28" s="46">
        <v>39804</v>
      </c>
      <c r="C28" s="47">
        <v>0.7330902777777778</v>
      </c>
      <c r="D28">
        <v>34</v>
      </c>
      <c r="E28" t="s">
        <v>15</v>
      </c>
      <c r="H28" s="16">
        <v>39797</v>
      </c>
      <c r="I28" s="17">
        <v>0.57905092592592589</v>
      </c>
      <c r="J28">
        <v>8</v>
      </c>
      <c r="K28" t="s">
        <v>16</v>
      </c>
      <c r="M28" s="11" t="s">
        <v>12</v>
      </c>
      <c r="N28" s="13"/>
      <c r="O28" s="13"/>
      <c r="P28" s="12"/>
      <c r="R28" s="46">
        <v>39791</v>
      </c>
      <c r="S28" s="47">
        <v>0.68314814814814817</v>
      </c>
      <c r="T28" t="s">
        <v>73</v>
      </c>
      <c r="V28" s="46">
        <v>39843</v>
      </c>
      <c r="W28" s="47">
        <v>0.7049537037037038</v>
      </c>
    </row>
    <row r="29" spans="2:26">
      <c r="B29" s="46">
        <v>39805</v>
      </c>
      <c r="C29" s="47">
        <v>0.62284722222222222</v>
      </c>
      <c r="D29">
        <v>6</v>
      </c>
      <c r="E29" t="s">
        <v>16</v>
      </c>
      <c r="H29" s="16">
        <v>39797</v>
      </c>
      <c r="I29" s="17">
        <v>0.58140046296296299</v>
      </c>
      <c r="J29">
        <v>17</v>
      </c>
      <c r="K29" t="s">
        <v>16</v>
      </c>
      <c r="M29" s="11" t="s">
        <v>12</v>
      </c>
      <c r="N29" s="13"/>
      <c r="O29" s="13"/>
      <c r="P29" s="12"/>
      <c r="R29" s="46">
        <v>39791</v>
      </c>
      <c r="S29" s="47">
        <v>0.6852893518518518</v>
      </c>
      <c r="T29" t="s">
        <v>73</v>
      </c>
      <c r="V29" s="46">
        <v>39846</v>
      </c>
      <c r="W29" s="47">
        <v>0.80622685185185183</v>
      </c>
    </row>
    <row r="30" spans="2:26">
      <c r="B30" s="46">
        <v>39808</v>
      </c>
      <c r="C30" s="47">
        <v>0.50908564814814816</v>
      </c>
      <c r="D30">
        <v>19</v>
      </c>
      <c r="E30" t="s">
        <v>16</v>
      </c>
      <c r="H30" s="16">
        <v>39797</v>
      </c>
      <c r="I30" s="17">
        <v>0.58265046296296297</v>
      </c>
      <c r="J30">
        <v>50</v>
      </c>
      <c r="K30" t="s">
        <v>16</v>
      </c>
      <c r="M30" s="11"/>
      <c r="N30" s="13"/>
      <c r="O30" s="13" t="s">
        <v>12</v>
      </c>
      <c r="P30" s="12"/>
      <c r="R30" s="46">
        <v>39791</v>
      </c>
      <c r="S30" s="47">
        <v>0.6853125000000001</v>
      </c>
      <c r="T30" t="s">
        <v>73</v>
      </c>
      <c r="V30" s="46">
        <v>39847</v>
      </c>
      <c r="W30" s="47">
        <v>0.60545138888888894</v>
      </c>
    </row>
    <row r="31" spans="2:26">
      <c r="B31" s="46">
        <v>39810</v>
      </c>
      <c r="C31" s="47">
        <v>0.73921296296296291</v>
      </c>
      <c r="D31">
        <v>20</v>
      </c>
      <c r="E31" t="s">
        <v>16</v>
      </c>
      <c r="H31" s="16">
        <v>39797</v>
      </c>
      <c r="I31" s="17">
        <v>0.58501157407407411</v>
      </c>
      <c r="J31">
        <v>7</v>
      </c>
      <c r="K31" t="s">
        <v>16</v>
      </c>
      <c r="M31" s="11" t="s">
        <v>12</v>
      </c>
      <c r="N31" s="13"/>
      <c r="O31" s="13"/>
      <c r="P31" s="12"/>
      <c r="R31" s="46">
        <v>39791</v>
      </c>
      <c r="S31" s="47">
        <v>0.68809027777777787</v>
      </c>
      <c r="T31" t="s">
        <v>73</v>
      </c>
      <c r="V31" s="46">
        <v>39850</v>
      </c>
      <c r="W31" s="47">
        <v>0.70856481481481481</v>
      </c>
    </row>
    <row r="32" spans="2:26">
      <c r="B32" s="46">
        <v>39811</v>
      </c>
      <c r="C32" s="47">
        <v>0.50300925925925932</v>
      </c>
      <c r="D32">
        <v>211</v>
      </c>
      <c r="E32" t="s">
        <v>15</v>
      </c>
      <c r="H32" s="16">
        <v>39797</v>
      </c>
      <c r="I32" s="17">
        <v>0.58759259259259256</v>
      </c>
      <c r="J32">
        <v>62</v>
      </c>
      <c r="K32" t="s">
        <v>15</v>
      </c>
      <c r="M32" s="11"/>
      <c r="N32" s="13"/>
      <c r="O32" s="13" t="s">
        <v>12</v>
      </c>
      <c r="P32" s="12"/>
      <c r="R32" s="46">
        <v>39791</v>
      </c>
      <c r="S32" s="47">
        <v>0.68811342592592595</v>
      </c>
      <c r="T32" t="s">
        <v>73</v>
      </c>
      <c r="V32" s="46">
        <v>39853</v>
      </c>
      <c r="W32" s="47">
        <v>0.59775462962962966</v>
      </c>
    </row>
    <row r="33" spans="2:23">
      <c r="B33" s="46">
        <v>39811</v>
      </c>
      <c r="C33" s="47">
        <v>0.60650462962962959</v>
      </c>
      <c r="D33">
        <v>97</v>
      </c>
      <c r="E33" t="s">
        <v>15</v>
      </c>
      <c r="H33" s="16">
        <v>39797</v>
      </c>
      <c r="I33" s="17">
        <v>0.60099537037037043</v>
      </c>
      <c r="J33">
        <v>52</v>
      </c>
      <c r="K33" t="s">
        <v>15</v>
      </c>
      <c r="M33" s="11"/>
      <c r="N33" s="13"/>
      <c r="O33" s="13" t="s">
        <v>12</v>
      </c>
      <c r="P33" s="12"/>
      <c r="R33" s="46">
        <v>39791</v>
      </c>
      <c r="S33" s="47">
        <v>0.6884837962962963</v>
      </c>
      <c r="T33" t="s">
        <v>73</v>
      </c>
      <c r="V33" s="46">
        <v>39854</v>
      </c>
      <c r="W33" s="47">
        <v>0.86069444444444443</v>
      </c>
    </row>
    <row r="34" spans="2:23">
      <c r="B34" s="46">
        <v>39811</v>
      </c>
      <c r="C34" s="47">
        <v>0.73174768518518529</v>
      </c>
      <c r="D34">
        <v>33</v>
      </c>
      <c r="E34" t="s">
        <v>16</v>
      </c>
      <c r="H34" s="16">
        <v>39797</v>
      </c>
      <c r="I34" s="17">
        <v>0.72502314814814817</v>
      </c>
      <c r="J34">
        <v>44</v>
      </c>
      <c r="K34" t="s">
        <v>15</v>
      </c>
      <c r="M34" s="11"/>
      <c r="N34" s="13"/>
      <c r="O34" s="14" t="s">
        <v>12</v>
      </c>
      <c r="P34" s="12"/>
      <c r="R34" s="46">
        <v>39791</v>
      </c>
      <c r="S34" s="47">
        <v>0.68849537037037034</v>
      </c>
      <c r="T34" t="s">
        <v>73</v>
      </c>
      <c r="V34" s="46">
        <v>39856</v>
      </c>
      <c r="W34" s="47">
        <v>0.89902777777777787</v>
      </c>
    </row>
    <row r="35" spans="2:23">
      <c r="B35" s="46">
        <v>39812</v>
      </c>
      <c r="C35" s="47">
        <v>0.68319444444444455</v>
      </c>
      <c r="D35">
        <v>386</v>
      </c>
      <c r="E35" t="s">
        <v>16</v>
      </c>
      <c r="H35" s="16">
        <v>39797</v>
      </c>
      <c r="I35" s="17">
        <v>0.72570601851851846</v>
      </c>
      <c r="J35">
        <v>13</v>
      </c>
      <c r="K35" t="s">
        <v>16</v>
      </c>
      <c r="M35" s="11" t="s">
        <v>12</v>
      </c>
      <c r="N35" s="13"/>
      <c r="O35" s="13"/>
      <c r="P35" s="12"/>
      <c r="R35" s="46">
        <v>39791</v>
      </c>
      <c r="S35" s="47">
        <v>0.68944444444444442</v>
      </c>
      <c r="T35" t="s">
        <v>73</v>
      </c>
      <c r="V35" s="46">
        <v>39857</v>
      </c>
      <c r="W35" s="47">
        <v>0.44469907407407411</v>
      </c>
    </row>
    <row r="36" spans="2:23">
      <c r="B36" s="46">
        <v>39812</v>
      </c>
      <c r="C36" s="47">
        <v>0.83281250000000007</v>
      </c>
      <c r="D36">
        <v>125</v>
      </c>
      <c r="E36" t="s">
        <v>16</v>
      </c>
      <c r="H36" s="16">
        <v>39798</v>
      </c>
      <c r="I36" s="17">
        <v>0.57650462962962956</v>
      </c>
      <c r="J36">
        <v>13</v>
      </c>
      <c r="K36" t="s">
        <v>16</v>
      </c>
      <c r="M36" s="11" t="s">
        <v>12</v>
      </c>
      <c r="N36" s="13"/>
      <c r="O36" s="13"/>
      <c r="P36" s="12"/>
      <c r="R36" s="46">
        <v>39791</v>
      </c>
      <c r="S36" s="47">
        <v>0.68945601851851857</v>
      </c>
      <c r="T36" t="s">
        <v>73</v>
      </c>
      <c r="V36" s="46">
        <v>39857</v>
      </c>
      <c r="W36" s="47">
        <v>0.59112268518518518</v>
      </c>
    </row>
    <row r="37" spans="2:23">
      <c r="B37" s="46">
        <v>39813</v>
      </c>
      <c r="C37" s="47">
        <v>0.59633101851851855</v>
      </c>
      <c r="D37">
        <v>33</v>
      </c>
      <c r="E37" t="s">
        <v>16</v>
      </c>
      <c r="H37" s="16">
        <v>39798</v>
      </c>
      <c r="I37" s="17">
        <v>0.5776041666666667</v>
      </c>
      <c r="J37">
        <v>172</v>
      </c>
      <c r="K37" t="s">
        <v>15</v>
      </c>
      <c r="M37" s="11"/>
      <c r="N37" s="13"/>
      <c r="O37" s="14" t="s">
        <v>12</v>
      </c>
      <c r="P37" s="12"/>
      <c r="R37" s="46">
        <v>39791</v>
      </c>
      <c r="S37" s="47">
        <v>0.71068287037037037</v>
      </c>
      <c r="T37" t="s">
        <v>68</v>
      </c>
      <c r="V37" s="46">
        <v>39864</v>
      </c>
      <c r="W37" s="47">
        <v>0.42046296296296298</v>
      </c>
    </row>
    <row r="38" spans="2:23">
      <c r="B38" s="46">
        <v>39815</v>
      </c>
      <c r="C38" s="47">
        <v>0.65390046296296289</v>
      </c>
      <c r="D38" t="s">
        <v>14</v>
      </c>
      <c r="E38" t="s">
        <v>14</v>
      </c>
      <c r="H38" s="16">
        <v>39798</v>
      </c>
      <c r="I38" s="17">
        <v>0.6961342592592592</v>
      </c>
      <c r="J38">
        <v>23</v>
      </c>
      <c r="K38" t="s">
        <v>16</v>
      </c>
      <c r="M38" s="11"/>
      <c r="N38" s="13"/>
      <c r="O38" s="14" t="s">
        <v>12</v>
      </c>
      <c r="P38" s="12"/>
      <c r="R38" s="46">
        <v>39791</v>
      </c>
      <c r="S38" s="47">
        <v>0.71072916666666675</v>
      </c>
      <c r="T38" t="s">
        <v>68</v>
      </c>
      <c r="V38" s="46">
        <v>39864</v>
      </c>
      <c r="W38" s="47">
        <v>0.42048611111111112</v>
      </c>
    </row>
    <row r="39" spans="2:23">
      <c r="B39" s="46">
        <v>39820</v>
      </c>
      <c r="C39" s="47">
        <v>0.71895833333333325</v>
      </c>
      <c r="D39">
        <v>70</v>
      </c>
      <c r="E39" t="s">
        <v>15</v>
      </c>
      <c r="H39" s="16">
        <v>39799</v>
      </c>
      <c r="I39" s="17">
        <v>0.34224537037037034</v>
      </c>
      <c r="J39">
        <v>53</v>
      </c>
      <c r="K39" t="s">
        <v>16</v>
      </c>
      <c r="M39" s="11"/>
      <c r="N39" s="13"/>
      <c r="O39" s="14" t="s">
        <v>12</v>
      </c>
      <c r="P39" s="12"/>
      <c r="R39" s="46">
        <v>39791</v>
      </c>
      <c r="S39" s="47">
        <v>0.71118055555555548</v>
      </c>
      <c r="T39" t="s">
        <v>73</v>
      </c>
      <c r="V39" s="46">
        <v>39864</v>
      </c>
      <c r="W39" s="47">
        <v>0.42048611111111112</v>
      </c>
    </row>
    <row r="40" spans="2:23">
      <c r="B40" s="46">
        <v>39821</v>
      </c>
      <c r="C40" s="47">
        <v>0.69194444444444436</v>
      </c>
      <c r="D40">
        <v>57</v>
      </c>
      <c r="E40" t="s">
        <v>15</v>
      </c>
      <c r="H40" s="16">
        <v>39799</v>
      </c>
      <c r="I40" s="17">
        <v>0.35843749999999996</v>
      </c>
      <c r="J40">
        <v>59</v>
      </c>
      <c r="K40" t="s">
        <v>15</v>
      </c>
      <c r="M40" s="11"/>
      <c r="N40" s="13"/>
      <c r="O40" s="14" t="s">
        <v>12</v>
      </c>
      <c r="P40" s="12"/>
      <c r="R40" s="46">
        <v>39791</v>
      </c>
      <c r="S40" s="47">
        <v>0.71120370370370367</v>
      </c>
      <c r="T40" t="s">
        <v>73</v>
      </c>
      <c r="V40" s="46">
        <v>39864</v>
      </c>
      <c r="W40" s="47">
        <v>0.42052083333333329</v>
      </c>
    </row>
    <row r="41" spans="2:23">
      <c r="B41" s="46">
        <v>39827</v>
      </c>
      <c r="C41" s="47">
        <v>0.57836805555555559</v>
      </c>
      <c r="D41">
        <v>8</v>
      </c>
      <c r="E41" t="s">
        <v>16</v>
      </c>
      <c r="H41" s="16">
        <v>39799</v>
      </c>
      <c r="I41" s="17">
        <v>0.39366898148148149</v>
      </c>
      <c r="J41">
        <v>70</v>
      </c>
      <c r="K41" t="s">
        <v>15</v>
      </c>
      <c r="M41" s="11"/>
      <c r="N41" s="13"/>
      <c r="O41" s="14" t="s">
        <v>12</v>
      </c>
      <c r="P41" s="12"/>
      <c r="R41" s="46">
        <v>39792</v>
      </c>
      <c r="S41" s="47">
        <v>0.57121527777777781</v>
      </c>
      <c r="T41" t="s">
        <v>73</v>
      </c>
      <c r="V41" s="46">
        <v>39864</v>
      </c>
      <c r="W41" s="47">
        <v>0.42054398148148148</v>
      </c>
    </row>
    <row r="42" spans="2:23">
      <c r="B42" s="46">
        <v>39827</v>
      </c>
      <c r="C42" s="47">
        <v>0.57903935185185185</v>
      </c>
      <c r="D42">
        <v>61</v>
      </c>
      <c r="E42" t="s">
        <v>15</v>
      </c>
      <c r="H42" s="16">
        <v>39799</v>
      </c>
      <c r="I42" s="17">
        <v>0.42054398148148148</v>
      </c>
      <c r="J42">
        <v>53</v>
      </c>
      <c r="K42" t="s">
        <v>16</v>
      </c>
      <c r="M42" s="11"/>
      <c r="N42" s="13"/>
      <c r="O42" s="14" t="s">
        <v>12</v>
      </c>
      <c r="P42" s="12"/>
      <c r="R42" s="46">
        <v>39792</v>
      </c>
      <c r="S42" s="47">
        <v>0.57122685185185185</v>
      </c>
      <c r="T42" t="s">
        <v>73</v>
      </c>
      <c r="V42" s="46">
        <v>39881</v>
      </c>
      <c r="W42" s="47">
        <v>0.64497685185185183</v>
      </c>
    </row>
    <row r="43" spans="2:23">
      <c r="B43" s="46">
        <v>39827</v>
      </c>
      <c r="C43" s="47">
        <v>0.69019675925925927</v>
      </c>
      <c r="D43">
        <v>3</v>
      </c>
      <c r="E43" t="s">
        <v>16</v>
      </c>
      <c r="H43" s="16">
        <v>39799</v>
      </c>
      <c r="I43" s="17">
        <v>0.46737268518518515</v>
      </c>
      <c r="J43">
        <v>41</v>
      </c>
      <c r="K43" t="s">
        <v>15</v>
      </c>
      <c r="M43" s="11" t="s">
        <v>12</v>
      </c>
      <c r="N43" s="13"/>
      <c r="O43" s="13"/>
      <c r="P43" s="12"/>
      <c r="R43" s="46">
        <v>39792</v>
      </c>
      <c r="S43" s="47">
        <v>0.57412037037037034</v>
      </c>
      <c r="T43" t="s">
        <v>73</v>
      </c>
      <c r="V43" s="46">
        <v>39890</v>
      </c>
      <c r="W43" s="47">
        <v>0.65333333333333332</v>
      </c>
    </row>
    <row r="44" spans="2:23">
      <c r="B44" s="46">
        <v>39827</v>
      </c>
      <c r="C44" s="47">
        <v>0.6909953703703704</v>
      </c>
      <c r="D44">
        <v>98</v>
      </c>
      <c r="E44" t="s">
        <v>15</v>
      </c>
      <c r="H44" s="16">
        <v>39799</v>
      </c>
      <c r="I44" s="17">
        <v>0.46850694444444446</v>
      </c>
      <c r="J44">
        <v>70</v>
      </c>
      <c r="K44" t="s">
        <v>16</v>
      </c>
      <c r="M44" s="11"/>
      <c r="N44" s="13"/>
      <c r="O44" s="14" t="s">
        <v>12</v>
      </c>
      <c r="P44" s="12"/>
      <c r="R44" s="46">
        <v>39792</v>
      </c>
      <c r="S44" s="47">
        <v>0.57414351851851853</v>
      </c>
      <c r="T44" t="s">
        <v>73</v>
      </c>
      <c r="V44" s="46">
        <v>39891</v>
      </c>
      <c r="W44" s="47">
        <v>0.33871527777777777</v>
      </c>
    </row>
    <row r="45" spans="2:23">
      <c r="B45" s="46">
        <v>39828</v>
      </c>
      <c r="C45" s="47">
        <v>0.52886574074074078</v>
      </c>
      <c r="D45">
        <v>31</v>
      </c>
      <c r="E45" t="s">
        <v>16</v>
      </c>
      <c r="H45" s="16">
        <v>39799</v>
      </c>
      <c r="I45" s="17">
        <v>0.48252314814814817</v>
      </c>
      <c r="J45">
        <v>55</v>
      </c>
      <c r="K45" t="s">
        <v>15</v>
      </c>
      <c r="M45" s="11"/>
      <c r="N45" s="13" t="s">
        <v>12</v>
      </c>
      <c r="O45" s="13"/>
      <c r="P45" s="12"/>
      <c r="R45" s="46">
        <v>39792</v>
      </c>
      <c r="S45" s="47">
        <v>0.58021990740740736</v>
      </c>
      <c r="T45" t="s">
        <v>73</v>
      </c>
      <c r="V45" s="46">
        <v>39891</v>
      </c>
      <c r="W45" s="47">
        <v>0.47622685185185182</v>
      </c>
    </row>
    <row r="46" spans="2:23">
      <c r="B46" s="46">
        <v>39833</v>
      </c>
      <c r="C46" s="47">
        <v>0.59362268518518524</v>
      </c>
      <c r="D46" t="s">
        <v>14</v>
      </c>
      <c r="E46" t="s">
        <v>14</v>
      </c>
      <c r="H46" s="16">
        <v>39799</v>
      </c>
      <c r="I46" s="17">
        <v>0.48760416666666667</v>
      </c>
      <c r="J46">
        <v>52</v>
      </c>
      <c r="K46" t="s">
        <v>15</v>
      </c>
      <c r="M46" s="11"/>
      <c r="N46" s="13"/>
      <c r="O46" s="14" t="s">
        <v>12</v>
      </c>
      <c r="P46" s="12"/>
      <c r="R46" s="46">
        <v>39792</v>
      </c>
      <c r="S46" s="47">
        <v>0.58024305555555555</v>
      </c>
      <c r="T46" t="s">
        <v>73</v>
      </c>
    </row>
    <row r="47" spans="2:23">
      <c r="B47" s="46">
        <v>39833</v>
      </c>
      <c r="C47" s="47">
        <v>0.7149537037037037</v>
      </c>
      <c r="D47">
        <v>11</v>
      </c>
      <c r="E47" t="s">
        <v>16</v>
      </c>
      <c r="H47" s="16">
        <v>39799</v>
      </c>
      <c r="I47" s="17">
        <v>0.51111111111111118</v>
      </c>
      <c r="J47">
        <v>91</v>
      </c>
      <c r="K47" t="s">
        <v>15</v>
      </c>
      <c r="M47" s="11"/>
      <c r="N47" s="13"/>
      <c r="O47" s="14" t="s">
        <v>12</v>
      </c>
      <c r="P47" s="12"/>
      <c r="R47" s="46">
        <v>39792</v>
      </c>
      <c r="S47" s="47">
        <v>0.38996527777777779</v>
      </c>
      <c r="T47" t="s">
        <v>73</v>
      </c>
    </row>
    <row r="48" spans="2:23">
      <c r="B48" s="46">
        <v>39834</v>
      </c>
      <c r="C48" s="47">
        <v>0.76685185185185178</v>
      </c>
      <c r="D48">
        <v>7</v>
      </c>
      <c r="E48" t="s">
        <v>16</v>
      </c>
      <c r="H48" s="16">
        <v>39799</v>
      </c>
      <c r="I48" s="17">
        <v>0.51271990740740747</v>
      </c>
      <c r="J48">
        <v>18</v>
      </c>
      <c r="K48" t="s">
        <v>16</v>
      </c>
      <c r="M48" s="11"/>
      <c r="N48" s="13" t="s">
        <v>12</v>
      </c>
      <c r="O48" s="13"/>
      <c r="P48" s="12"/>
      <c r="R48" s="46">
        <v>39792</v>
      </c>
      <c r="S48" s="47">
        <v>0.38998842592592592</v>
      </c>
      <c r="T48" t="s">
        <v>73</v>
      </c>
    </row>
    <row r="49" spans="2:20">
      <c r="B49" s="46">
        <v>39834</v>
      </c>
      <c r="C49" s="47">
        <v>0.76766203703703706</v>
      </c>
      <c r="D49">
        <v>38</v>
      </c>
      <c r="E49" t="s">
        <v>15</v>
      </c>
      <c r="H49" s="16">
        <v>39799</v>
      </c>
      <c r="I49" s="17">
        <v>0.51327546296296289</v>
      </c>
      <c r="J49">
        <v>74</v>
      </c>
      <c r="K49" t="s">
        <v>15</v>
      </c>
      <c r="M49" s="11"/>
      <c r="N49" s="13" t="s">
        <v>12</v>
      </c>
      <c r="O49" s="13"/>
      <c r="P49" s="12"/>
      <c r="R49" s="46">
        <v>39792</v>
      </c>
      <c r="S49" s="47">
        <v>0.39817129629629627</v>
      </c>
      <c r="T49" t="s">
        <v>73</v>
      </c>
    </row>
    <row r="50" spans="2:20">
      <c r="B50" s="46">
        <v>39835</v>
      </c>
      <c r="C50" s="47">
        <v>0.69916666666666671</v>
      </c>
      <c r="D50">
        <v>8</v>
      </c>
      <c r="E50" t="s">
        <v>16</v>
      </c>
      <c r="H50" s="16">
        <v>39800</v>
      </c>
      <c r="I50" s="17">
        <v>0.52475694444444443</v>
      </c>
      <c r="J50">
        <v>51</v>
      </c>
      <c r="K50" t="s">
        <v>16</v>
      </c>
      <c r="M50" s="11"/>
      <c r="N50" s="13"/>
      <c r="O50" s="13" t="s">
        <v>12</v>
      </c>
      <c r="P50" s="12"/>
      <c r="R50" s="46">
        <v>39792</v>
      </c>
      <c r="S50" s="47">
        <v>0.39819444444444446</v>
      </c>
      <c r="T50" t="s">
        <v>73</v>
      </c>
    </row>
    <row r="51" spans="2:20">
      <c r="B51" s="46">
        <v>39835</v>
      </c>
      <c r="C51" s="47">
        <v>0.6995717592592593</v>
      </c>
      <c r="D51">
        <v>65</v>
      </c>
      <c r="E51" t="s">
        <v>15</v>
      </c>
      <c r="H51" s="16">
        <v>39800</v>
      </c>
      <c r="I51" s="17">
        <v>0.52759259259259261</v>
      </c>
      <c r="J51">
        <v>44</v>
      </c>
      <c r="K51" t="s">
        <v>16</v>
      </c>
      <c r="M51" s="11" t="s">
        <v>12</v>
      </c>
      <c r="N51" s="13"/>
      <c r="O51" s="13"/>
      <c r="P51" s="12"/>
      <c r="R51" s="46">
        <v>39792</v>
      </c>
      <c r="S51" s="47">
        <v>0.40273148148148147</v>
      </c>
      <c r="T51" t="s">
        <v>67</v>
      </c>
    </row>
    <row r="52" spans="2:20">
      <c r="B52" s="46">
        <v>39840</v>
      </c>
      <c r="C52" s="47">
        <v>0.73405092592592591</v>
      </c>
      <c r="D52">
        <v>11</v>
      </c>
      <c r="E52" t="s">
        <v>16</v>
      </c>
      <c r="H52" s="16">
        <v>39800</v>
      </c>
      <c r="I52" s="17">
        <v>0.57385416666666667</v>
      </c>
      <c r="J52">
        <v>141</v>
      </c>
      <c r="K52" t="s">
        <v>15</v>
      </c>
      <c r="M52" s="11"/>
      <c r="N52" s="13"/>
      <c r="O52" s="13" t="s">
        <v>12</v>
      </c>
      <c r="P52" s="12"/>
      <c r="R52" s="46">
        <v>39792</v>
      </c>
      <c r="S52" s="47">
        <v>0.56324074074074071</v>
      </c>
      <c r="T52" t="s">
        <v>73</v>
      </c>
    </row>
    <row r="53" spans="2:20">
      <c r="B53" s="46">
        <v>39840</v>
      </c>
      <c r="C53" s="47">
        <v>0.73449074074074072</v>
      </c>
      <c r="D53">
        <v>85</v>
      </c>
      <c r="E53" t="s">
        <v>15</v>
      </c>
      <c r="H53" s="16">
        <v>39800</v>
      </c>
      <c r="I53" s="17">
        <v>0.63098379629629631</v>
      </c>
      <c r="J53">
        <v>11</v>
      </c>
      <c r="K53" t="s">
        <v>16</v>
      </c>
      <c r="M53" s="11" t="s">
        <v>12</v>
      </c>
      <c r="N53" s="13"/>
      <c r="O53" s="13"/>
      <c r="P53" s="12"/>
      <c r="R53" s="46">
        <v>39792</v>
      </c>
      <c r="S53" s="47">
        <v>0.56325231481481486</v>
      </c>
      <c r="T53" t="s">
        <v>73</v>
      </c>
    </row>
    <row r="54" spans="2:20">
      <c r="B54" s="46">
        <v>39841</v>
      </c>
      <c r="C54" s="47">
        <v>0.57306712962962958</v>
      </c>
      <c r="D54">
        <v>126</v>
      </c>
      <c r="E54" t="s">
        <v>15</v>
      </c>
      <c r="H54" s="16">
        <v>39800</v>
      </c>
      <c r="I54" s="17">
        <v>0.63255787037037037</v>
      </c>
      <c r="J54">
        <v>149</v>
      </c>
      <c r="K54" t="s">
        <v>15</v>
      </c>
      <c r="M54" s="11"/>
      <c r="N54" s="13"/>
      <c r="O54" s="13"/>
      <c r="P54" s="12" t="s">
        <v>12</v>
      </c>
      <c r="R54" s="46">
        <v>39792</v>
      </c>
      <c r="S54" s="47">
        <v>0.56464120370370374</v>
      </c>
      <c r="T54" t="s">
        <v>73</v>
      </c>
    </row>
    <row r="55" spans="2:20">
      <c r="B55" s="46">
        <v>39841</v>
      </c>
      <c r="C55" s="47">
        <v>0.75834490740740745</v>
      </c>
      <c r="D55">
        <v>50</v>
      </c>
      <c r="E55" t="s">
        <v>15</v>
      </c>
      <c r="H55" s="16">
        <v>39801</v>
      </c>
      <c r="I55" s="17">
        <v>0.4850694444444445</v>
      </c>
      <c r="J55">
        <v>59</v>
      </c>
      <c r="K55" t="s">
        <v>15</v>
      </c>
      <c r="M55" s="11" t="s">
        <v>12</v>
      </c>
      <c r="N55" s="13"/>
      <c r="O55" s="13"/>
      <c r="P55" s="12"/>
      <c r="R55" s="46">
        <v>39792</v>
      </c>
      <c r="S55" s="47">
        <v>0.56465277777777778</v>
      </c>
      <c r="T55" t="s">
        <v>73</v>
      </c>
    </row>
    <row r="56" spans="2:20">
      <c r="B56" s="46">
        <v>39842</v>
      </c>
      <c r="C56" s="47">
        <v>0.90108796296296301</v>
      </c>
      <c r="D56">
        <v>327</v>
      </c>
      <c r="E56" t="s">
        <v>16</v>
      </c>
      <c r="H56" s="16">
        <v>39801</v>
      </c>
      <c r="I56" s="17">
        <v>0.48709490740740741</v>
      </c>
      <c r="J56">
        <v>15</v>
      </c>
      <c r="K56" t="s">
        <v>16</v>
      </c>
      <c r="M56" s="11" t="s">
        <v>12</v>
      </c>
      <c r="N56" s="13"/>
      <c r="O56" s="13"/>
      <c r="P56" s="12"/>
      <c r="R56" s="46">
        <v>39794</v>
      </c>
      <c r="S56" s="47">
        <v>0.64564814814814808</v>
      </c>
      <c r="T56" t="s">
        <v>67</v>
      </c>
    </row>
    <row r="57" spans="2:20">
      <c r="B57" s="46">
        <v>39850</v>
      </c>
      <c r="C57" s="47">
        <v>0.68376157407407412</v>
      </c>
      <c r="D57">
        <v>31</v>
      </c>
      <c r="E57" t="s">
        <v>16</v>
      </c>
      <c r="H57" s="16">
        <v>39801</v>
      </c>
      <c r="I57" s="17">
        <v>0.4879398148148148</v>
      </c>
      <c r="J57">
        <v>21</v>
      </c>
      <c r="K57" t="s">
        <v>16</v>
      </c>
      <c r="M57" s="11"/>
      <c r="N57" s="13"/>
      <c r="O57" s="13" t="s">
        <v>12</v>
      </c>
      <c r="P57" s="12"/>
      <c r="R57" s="46">
        <v>39794</v>
      </c>
      <c r="S57" s="47">
        <v>0.65422453703703709</v>
      </c>
      <c r="T57" t="s">
        <v>71</v>
      </c>
    </row>
    <row r="58" spans="2:20">
      <c r="B58" s="46">
        <v>39850</v>
      </c>
      <c r="C58" s="47">
        <v>0.69098379629629625</v>
      </c>
      <c r="D58">
        <v>184</v>
      </c>
      <c r="E58" t="s">
        <v>16</v>
      </c>
      <c r="H58" s="16">
        <v>39801</v>
      </c>
      <c r="I58" s="17">
        <v>0.48893518518518514</v>
      </c>
      <c r="J58">
        <v>74</v>
      </c>
      <c r="K58" t="s">
        <v>15</v>
      </c>
      <c r="M58" s="11"/>
      <c r="N58" s="13"/>
      <c r="O58" s="13" t="s">
        <v>12</v>
      </c>
      <c r="P58" s="12"/>
      <c r="R58" s="46">
        <v>39794</v>
      </c>
      <c r="S58" s="47">
        <v>0.65628472222222223</v>
      </c>
      <c r="T58" t="s">
        <v>73</v>
      </c>
    </row>
    <row r="59" spans="2:20">
      <c r="B59" s="46">
        <v>39850</v>
      </c>
      <c r="C59" s="47">
        <v>0.69802083333333342</v>
      </c>
      <c r="D59">
        <v>32</v>
      </c>
      <c r="E59" t="s">
        <v>16</v>
      </c>
      <c r="H59" s="16">
        <v>39801</v>
      </c>
      <c r="I59" s="17">
        <v>0.58124999999999993</v>
      </c>
      <c r="J59">
        <v>90</v>
      </c>
      <c r="K59" t="s">
        <v>15</v>
      </c>
      <c r="M59" s="11" t="s">
        <v>12</v>
      </c>
      <c r="N59" s="13"/>
      <c r="O59" s="13"/>
      <c r="P59" s="12"/>
      <c r="R59" s="46">
        <v>39794</v>
      </c>
      <c r="S59" s="47">
        <v>0.65630787037037031</v>
      </c>
      <c r="T59" t="s">
        <v>73</v>
      </c>
    </row>
    <row r="60" spans="2:20">
      <c r="B60" s="46">
        <v>39850</v>
      </c>
      <c r="C60" s="47">
        <v>0.70530092592592597</v>
      </c>
      <c r="D60">
        <v>17</v>
      </c>
      <c r="E60" t="s">
        <v>16</v>
      </c>
      <c r="H60" s="16">
        <v>39801</v>
      </c>
      <c r="I60" s="17">
        <v>0.58349537037037036</v>
      </c>
      <c r="J60">
        <v>76</v>
      </c>
      <c r="K60" t="s">
        <v>15</v>
      </c>
      <c r="M60" s="11"/>
      <c r="N60" s="13" t="s">
        <v>12</v>
      </c>
      <c r="O60" s="13"/>
      <c r="P60" s="12"/>
      <c r="R60" s="46">
        <v>39794</v>
      </c>
      <c r="S60" s="47">
        <v>0.70584490740740735</v>
      </c>
      <c r="T60" t="s">
        <v>73</v>
      </c>
    </row>
    <row r="61" spans="2:20">
      <c r="B61" s="46">
        <v>39850</v>
      </c>
      <c r="C61" s="47">
        <v>0.70626157407407408</v>
      </c>
      <c r="D61">
        <v>44</v>
      </c>
      <c r="E61" t="s">
        <v>16</v>
      </c>
      <c r="H61" s="16">
        <v>39801</v>
      </c>
      <c r="I61" s="17">
        <v>0.58483796296296298</v>
      </c>
      <c r="J61">
        <v>37</v>
      </c>
      <c r="K61" t="s">
        <v>15</v>
      </c>
      <c r="M61" s="11"/>
      <c r="N61" s="13" t="s">
        <v>12</v>
      </c>
      <c r="O61" s="13"/>
      <c r="P61" s="12"/>
      <c r="R61" s="46">
        <v>39794</v>
      </c>
      <c r="S61" s="47">
        <v>0.70586805555555554</v>
      </c>
      <c r="T61" t="s">
        <v>73</v>
      </c>
    </row>
    <row r="62" spans="2:20">
      <c r="B62" s="46">
        <v>39850</v>
      </c>
      <c r="C62" s="47">
        <v>0.70869212962962969</v>
      </c>
      <c r="D62">
        <v>17</v>
      </c>
      <c r="E62" t="s">
        <v>16</v>
      </c>
      <c r="H62" s="16">
        <v>39801</v>
      </c>
      <c r="I62" s="17">
        <v>0.59137731481481481</v>
      </c>
      <c r="J62">
        <v>79</v>
      </c>
      <c r="K62" t="s">
        <v>15</v>
      </c>
      <c r="M62" s="11"/>
      <c r="N62" s="13" t="s">
        <v>12</v>
      </c>
      <c r="O62" s="13"/>
      <c r="P62" s="12"/>
      <c r="R62" s="46">
        <v>39794</v>
      </c>
      <c r="S62" s="47">
        <v>0.36030092592592594</v>
      </c>
      <c r="T62" t="s">
        <v>73</v>
      </c>
    </row>
    <row r="63" spans="2:20">
      <c r="B63" s="46">
        <v>39850</v>
      </c>
      <c r="C63" s="47">
        <v>0.71037037037037043</v>
      </c>
      <c r="D63">
        <v>149</v>
      </c>
      <c r="E63" t="s">
        <v>16</v>
      </c>
      <c r="H63" s="16">
        <v>39801</v>
      </c>
      <c r="I63" s="17">
        <v>0.59804398148148141</v>
      </c>
      <c r="J63">
        <v>25</v>
      </c>
      <c r="K63" t="s">
        <v>15</v>
      </c>
      <c r="M63" s="11"/>
      <c r="N63" s="13"/>
      <c r="O63" s="13" t="s">
        <v>12</v>
      </c>
      <c r="P63" s="12"/>
      <c r="R63" s="46">
        <v>39794</v>
      </c>
      <c r="S63" s="47">
        <v>0.36031250000000004</v>
      </c>
      <c r="T63" t="s">
        <v>73</v>
      </c>
    </row>
    <row r="64" spans="2:20">
      <c r="B64" s="46">
        <v>39850</v>
      </c>
      <c r="C64" s="47">
        <v>0.71253472222222225</v>
      </c>
      <c r="D64">
        <v>6</v>
      </c>
      <c r="E64" t="s">
        <v>15</v>
      </c>
      <c r="H64" s="16">
        <v>39801</v>
      </c>
      <c r="I64" s="17">
        <v>0.62572916666666667</v>
      </c>
      <c r="J64">
        <v>32</v>
      </c>
      <c r="K64" t="s">
        <v>15</v>
      </c>
      <c r="M64" s="11"/>
      <c r="N64" s="13"/>
      <c r="O64" s="13"/>
      <c r="P64" s="12"/>
      <c r="R64" s="46">
        <v>39794</v>
      </c>
      <c r="S64" s="47">
        <v>0.36050925925925931</v>
      </c>
      <c r="T64" t="s">
        <v>73</v>
      </c>
    </row>
    <row r="65" spans="2:20">
      <c r="B65" s="46">
        <v>39853</v>
      </c>
      <c r="C65" s="47">
        <v>0.70608796296296295</v>
      </c>
      <c r="D65">
        <v>24</v>
      </c>
      <c r="E65" t="s">
        <v>15</v>
      </c>
      <c r="H65" s="16">
        <v>39801</v>
      </c>
      <c r="I65" s="17">
        <v>0.62668981481481478</v>
      </c>
      <c r="J65">
        <v>47</v>
      </c>
      <c r="K65" t="s">
        <v>15</v>
      </c>
      <c r="M65" s="11"/>
      <c r="N65" s="13"/>
      <c r="O65" s="13"/>
      <c r="P65" s="12"/>
      <c r="R65" s="46">
        <v>39794</v>
      </c>
      <c r="S65" s="47">
        <v>0.36053240740740744</v>
      </c>
      <c r="T65" t="s">
        <v>73</v>
      </c>
    </row>
    <row r="66" spans="2:20">
      <c r="B66" s="46">
        <v>39854</v>
      </c>
      <c r="C66" s="47">
        <v>0.43474537037037037</v>
      </c>
      <c r="D66">
        <v>13</v>
      </c>
      <c r="E66" t="s">
        <v>15</v>
      </c>
      <c r="H66" s="16">
        <v>39801</v>
      </c>
      <c r="I66" s="17">
        <v>0.63221064814814809</v>
      </c>
      <c r="J66">
        <v>153</v>
      </c>
      <c r="K66" t="s">
        <v>15</v>
      </c>
      <c r="M66" s="11"/>
      <c r="N66" s="13"/>
      <c r="O66" s="13"/>
      <c r="P66" s="12"/>
      <c r="R66" s="46">
        <v>39794</v>
      </c>
      <c r="S66" s="47">
        <v>0.36071759259259256</v>
      </c>
      <c r="T66" t="s">
        <v>73</v>
      </c>
    </row>
    <row r="67" spans="2:20">
      <c r="B67" s="46">
        <v>39854</v>
      </c>
      <c r="C67" s="47">
        <v>0.43520833333333336</v>
      </c>
      <c r="D67">
        <v>14</v>
      </c>
      <c r="E67" t="s">
        <v>16</v>
      </c>
      <c r="H67" s="16">
        <v>39801</v>
      </c>
      <c r="I67" s="17">
        <v>0.72890046296296296</v>
      </c>
      <c r="J67">
        <v>97</v>
      </c>
      <c r="K67" t="s">
        <v>15</v>
      </c>
      <c r="M67" s="11"/>
      <c r="N67" s="13"/>
      <c r="O67" s="13" t="s">
        <v>12</v>
      </c>
      <c r="P67" s="12"/>
      <c r="R67" s="46">
        <v>39794</v>
      </c>
      <c r="S67" s="47">
        <v>0.36072916666666671</v>
      </c>
      <c r="T67" t="s">
        <v>73</v>
      </c>
    </row>
    <row r="68" spans="2:20">
      <c r="B68" s="46">
        <v>39854</v>
      </c>
      <c r="C68" s="47">
        <v>0.43262731481481481</v>
      </c>
      <c r="D68">
        <v>31</v>
      </c>
      <c r="E68" t="s">
        <v>16</v>
      </c>
      <c r="H68" s="16">
        <v>39804</v>
      </c>
      <c r="I68" s="17">
        <v>0.58174768518518516</v>
      </c>
      <c r="J68">
        <v>90</v>
      </c>
      <c r="K68" t="s">
        <v>15</v>
      </c>
      <c r="M68" s="11" t="s">
        <v>12</v>
      </c>
      <c r="N68" s="13"/>
      <c r="O68" s="13"/>
      <c r="P68" s="12"/>
      <c r="R68" s="46">
        <v>39794</v>
      </c>
      <c r="S68" s="47">
        <v>0.36173611111111109</v>
      </c>
      <c r="T68" t="s">
        <v>73</v>
      </c>
    </row>
    <row r="69" spans="2:20">
      <c r="B69" s="46">
        <v>39855</v>
      </c>
      <c r="C69" s="47">
        <v>0.52128472222222222</v>
      </c>
      <c r="D69">
        <v>33</v>
      </c>
      <c r="E69" t="s">
        <v>15</v>
      </c>
      <c r="H69" s="16">
        <v>39805</v>
      </c>
      <c r="I69" s="17">
        <v>0.4375</v>
      </c>
      <c r="J69">
        <v>80</v>
      </c>
      <c r="K69" t="s">
        <v>15</v>
      </c>
      <c r="M69" s="11"/>
      <c r="N69" s="13"/>
      <c r="O69" s="13" t="s">
        <v>12</v>
      </c>
      <c r="P69" s="12"/>
      <c r="R69" s="46">
        <v>39794</v>
      </c>
      <c r="S69" s="47">
        <v>0.36174768518518513</v>
      </c>
      <c r="T69" t="s">
        <v>73</v>
      </c>
    </row>
    <row r="70" spans="2:20">
      <c r="B70" s="46">
        <v>39856</v>
      </c>
      <c r="C70" s="47">
        <v>0.61149305555555555</v>
      </c>
      <c r="D70">
        <v>32</v>
      </c>
      <c r="E70" t="s">
        <v>16</v>
      </c>
      <c r="H70" s="16">
        <v>39805</v>
      </c>
      <c r="I70" s="17">
        <v>0.43939814814814815</v>
      </c>
      <c r="J70">
        <v>79</v>
      </c>
      <c r="K70" t="s">
        <v>15</v>
      </c>
      <c r="M70" s="11"/>
      <c r="N70" s="13"/>
      <c r="O70" s="13" t="s">
        <v>12</v>
      </c>
      <c r="P70" s="12"/>
      <c r="R70" s="46">
        <v>39794</v>
      </c>
      <c r="S70" s="47">
        <v>0.37496527777777783</v>
      </c>
      <c r="T70" t="s">
        <v>73</v>
      </c>
    </row>
    <row r="71" spans="2:20">
      <c r="B71" s="46">
        <v>39856</v>
      </c>
      <c r="C71" s="47">
        <v>0.61212962962962958</v>
      </c>
      <c r="D71">
        <v>88</v>
      </c>
      <c r="E71" t="s">
        <v>15</v>
      </c>
      <c r="H71" s="16">
        <v>39805</v>
      </c>
      <c r="I71" s="17">
        <v>0.44414351851851852</v>
      </c>
      <c r="J71">
        <v>102</v>
      </c>
      <c r="K71" t="s">
        <v>15</v>
      </c>
      <c r="M71" s="11" t="s">
        <v>12</v>
      </c>
      <c r="N71" s="13"/>
      <c r="O71" s="13"/>
      <c r="P71" s="12"/>
      <c r="R71" s="46">
        <v>39794</v>
      </c>
      <c r="S71" s="47">
        <v>0.37498842592592596</v>
      </c>
      <c r="T71" t="s">
        <v>73</v>
      </c>
    </row>
    <row r="72" spans="2:20">
      <c r="B72" s="46">
        <v>39857</v>
      </c>
      <c r="C72" s="47">
        <v>0.50368055555555558</v>
      </c>
      <c r="D72">
        <v>64</v>
      </c>
      <c r="E72" t="s">
        <v>15</v>
      </c>
      <c r="H72" s="16">
        <v>39805</v>
      </c>
      <c r="I72" s="17">
        <v>0.53650462962962964</v>
      </c>
      <c r="J72">
        <v>48</v>
      </c>
      <c r="K72" t="s">
        <v>15</v>
      </c>
      <c r="M72" s="11"/>
      <c r="N72" s="13"/>
      <c r="O72" s="13" t="s">
        <v>12</v>
      </c>
      <c r="P72" s="12"/>
      <c r="R72" s="46">
        <v>39794</v>
      </c>
      <c r="S72" s="47">
        <v>0.37790509259259258</v>
      </c>
      <c r="T72" t="s">
        <v>73</v>
      </c>
    </row>
    <row r="73" spans="2:20">
      <c r="B73" s="46">
        <v>39857</v>
      </c>
      <c r="C73" s="47">
        <v>0.6912152777777778</v>
      </c>
      <c r="D73">
        <v>92</v>
      </c>
      <c r="E73" t="s">
        <v>15</v>
      </c>
      <c r="H73" s="16">
        <v>39806</v>
      </c>
      <c r="I73" s="17">
        <v>0.52562500000000001</v>
      </c>
      <c r="J73">
        <v>81</v>
      </c>
      <c r="K73" t="s">
        <v>15</v>
      </c>
      <c r="M73" s="11"/>
      <c r="N73" s="13"/>
      <c r="O73" s="13" t="s">
        <v>12</v>
      </c>
      <c r="P73" s="12"/>
      <c r="R73" s="46">
        <v>39794</v>
      </c>
      <c r="S73" s="47">
        <v>0.37792824074074072</v>
      </c>
      <c r="T73" t="s">
        <v>73</v>
      </c>
    </row>
    <row r="74" spans="2:20">
      <c r="B74" s="46">
        <v>39864</v>
      </c>
      <c r="C74" s="47">
        <v>0.42334490740740738</v>
      </c>
      <c r="D74">
        <v>5</v>
      </c>
      <c r="E74" t="s">
        <v>16</v>
      </c>
      <c r="H74" s="16">
        <v>39806</v>
      </c>
      <c r="I74" s="17">
        <v>0.7029050925925926</v>
      </c>
      <c r="J74">
        <v>74</v>
      </c>
      <c r="K74" t="s">
        <v>15</v>
      </c>
      <c r="M74" s="11"/>
      <c r="N74" s="13"/>
      <c r="O74" s="13" t="s">
        <v>12</v>
      </c>
      <c r="P74" s="12"/>
      <c r="R74" s="46">
        <v>39794</v>
      </c>
      <c r="S74" s="47">
        <v>0.39035879629629627</v>
      </c>
      <c r="T74" t="s">
        <v>73</v>
      </c>
    </row>
    <row r="75" spans="2:20">
      <c r="B75" s="46">
        <v>39864</v>
      </c>
      <c r="C75" s="47">
        <v>0.60758101851851853</v>
      </c>
      <c r="D75">
        <v>66</v>
      </c>
      <c r="E75" t="s">
        <v>15</v>
      </c>
      <c r="H75" s="16">
        <v>39810</v>
      </c>
      <c r="I75" s="17">
        <v>0.73293981481481474</v>
      </c>
      <c r="J75">
        <v>80</v>
      </c>
      <c r="K75" t="s">
        <v>15</v>
      </c>
      <c r="M75" s="11"/>
      <c r="N75" s="13"/>
      <c r="O75" s="13" t="s">
        <v>12</v>
      </c>
      <c r="P75" s="12"/>
      <c r="R75" s="46">
        <v>39794</v>
      </c>
      <c r="S75" s="47">
        <v>0.39037037037037042</v>
      </c>
      <c r="T75" t="s">
        <v>73</v>
      </c>
    </row>
    <row r="76" spans="2:20">
      <c r="B76" s="46">
        <v>39868</v>
      </c>
      <c r="C76" s="47">
        <v>0.40982638888888889</v>
      </c>
      <c r="D76">
        <v>33</v>
      </c>
      <c r="E76" t="s">
        <v>16</v>
      </c>
      <c r="H76" s="16">
        <v>39810</v>
      </c>
      <c r="I76" s="17">
        <v>0.74180555555555561</v>
      </c>
      <c r="J76">
        <v>25</v>
      </c>
      <c r="K76" t="s">
        <v>15</v>
      </c>
      <c r="M76" s="11"/>
      <c r="N76" s="13"/>
      <c r="O76" s="13"/>
      <c r="P76" s="12" t="s">
        <v>12</v>
      </c>
      <c r="R76" s="46">
        <v>39794</v>
      </c>
      <c r="S76" s="47">
        <v>0.40172453703703703</v>
      </c>
      <c r="T76" t="s">
        <v>67</v>
      </c>
    </row>
    <row r="77" spans="2:20">
      <c r="B77" s="46">
        <v>39868</v>
      </c>
      <c r="C77" s="47">
        <v>0.49582175925925925</v>
      </c>
      <c r="D77">
        <v>8</v>
      </c>
      <c r="E77" t="s">
        <v>16</v>
      </c>
      <c r="H77" s="16">
        <v>39811</v>
      </c>
      <c r="I77" s="17">
        <v>0.5742708333333334</v>
      </c>
      <c r="J77">
        <v>33</v>
      </c>
      <c r="K77" t="s">
        <v>16</v>
      </c>
      <c r="M77" s="11"/>
      <c r="N77" s="13"/>
      <c r="O77" s="13" t="s">
        <v>12</v>
      </c>
      <c r="P77" s="12"/>
      <c r="R77" s="46">
        <v>39794</v>
      </c>
      <c r="S77" s="47">
        <v>0.40322916666666669</v>
      </c>
      <c r="T77" t="s">
        <v>68</v>
      </c>
    </row>
    <row r="78" spans="2:20">
      <c r="B78" s="46">
        <v>39876</v>
      </c>
      <c r="C78" s="47">
        <v>0.63993055555555556</v>
      </c>
      <c r="D78">
        <v>126</v>
      </c>
      <c r="E78" t="s">
        <v>15</v>
      </c>
      <c r="H78" s="16">
        <v>39811</v>
      </c>
      <c r="I78" s="17">
        <v>0.60442129629629626</v>
      </c>
      <c r="J78">
        <v>81</v>
      </c>
      <c r="K78" t="s">
        <v>15</v>
      </c>
      <c r="M78" s="11"/>
      <c r="N78" s="13"/>
      <c r="O78" s="13" t="s">
        <v>12</v>
      </c>
      <c r="P78" s="12"/>
      <c r="R78" s="46">
        <v>39794</v>
      </c>
      <c r="S78" s="47">
        <v>0.40329861111111115</v>
      </c>
      <c r="T78" t="s">
        <v>68</v>
      </c>
    </row>
    <row r="79" spans="2:20">
      <c r="B79" s="46">
        <v>39879</v>
      </c>
      <c r="C79" s="47">
        <v>0.46346064814814819</v>
      </c>
      <c r="D79">
        <v>86</v>
      </c>
      <c r="E79" t="s">
        <v>15</v>
      </c>
      <c r="H79" s="16">
        <v>39811</v>
      </c>
      <c r="I79" s="17">
        <v>0.6244791666666667</v>
      </c>
      <c r="J79">
        <v>100</v>
      </c>
      <c r="K79" t="s">
        <v>15</v>
      </c>
      <c r="M79" s="11" t="s">
        <v>12</v>
      </c>
      <c r="N79" s="13"/>
      <c r="O79" s="13"/>
      <c r="P79" s="12"/>
      <c r="R79" s="46">
        <v>39794</v>
      </c>
      <c r="S79" s="47">
        <v>0.4033680555555556</v>
      </c>
      <c r="T79" t="s">
        <v>68</v>
      </c>
    </row>
    <row r="80" spans="2:20">
      <c r="B80" s="46">
        <v>39879</v>
      </c>
      <c r="C80" s="47">
        <v>0.53425925925925932</v>
      </c>
      <c r="D80">
        <v>7</v>
      </c>
      <c r="E80" t="s">
        <v>16</v>
      </c>
      <c r="H80" s="16">
        <v>39811</v>
      </c>
      <c r="I80" s="17">
        <v>0.64184027777777775</v>
      </c>
      <c r="J80">
        <v>24</v>
      </c>
      <c r="K80" t="s">
        <v>16</v>
      </c>
      <c r="M80" s="11"/>
      <c r="N80" s="13" t="s">
        <v>12</v>
      </c>
      <c r="O80" s="13"/>
      <c r="P80" s="12"/>
      <c r="R80" s="46">
        <v>39794</v>
      </c>
      <c r="S80" s="47">
        <v>0.40343749999999995</v>
      </c>
      <c r="T80" t="s">
        <v>69</v>
      </c>
    </row>
    <row r="81" spans="2:20">
      <c r="B81" s="46">
        <v>39880</v>
      </c>
      <c r="C81" s="47">
        <v>0.57460648148148141</v>
      </c>
      <c r="D81">
        <v>33</v>
      </c>
      <c r="E81" t="s">
        <v>16</v>
      </c>
      <c r="H81" s="16">
        <v>39812</v>
      </c>
      <c r="I81" s="17">
        <v>0.55070601851851853</v>
      </c>
      <c r="J81">
        <v>15</v>
      </c>
      <c r="K81" t="s">
        <v>16</v>
      </c>
      <c r="M81" s="11"/>
      <c r="N81" s="13" t="s">
        <v>12</v>
      </c>
      <c r="O81" s="13"/>
      <c r="P81" s="12"/>
      <c r="R81" s="46">
        <v>39794</v>
      </c>
      <c r="S81" s="47">
        <v>0.40368055555555554</v>
      </c>
      <c r="T81" t="s">
        <v>65</v>
      </c>
    </row>
    <row r="82" spans="2:20">
      <c r="B82" s="46">
        <v>39880</v>
      </c>
      <c r="C82" s="47">
        <v>0.63769675925925928</v>
      </c>
      <c r="D82">
        <v>10</v>
      </c>
      <c r="E82" t="s">
        <v>16</v>
      </c>
      <c r="H82" s="16">
        <v>39812</v>
      </c>
      <c r="I82" s="17">
        <v>0.55145833333333327</v>
      </c>
      <c r="J82">
        <v>67</v>
      </c>
      <c r="K82" t="s">
        <v>15</v>
      </c>
      <c r="M82" s="11"/>
      <c r="N82" s="13"/>
      <c r="O82" s="13" t="s">
        <v>12</v>
      </c>
      <c r="P82" s="12"/>
      <c r="R82" s="46">
        <v>39794</v>
      </c>
      <c r="S82" s="47">
        <v>0.40399305555555554</v>
      </c>
      <c r="T82" t="s">
        <v>67</v>
      </c>
    </row>
    <row r="83" spans="2:20">
      <c r="B83" s="46">
        <v>39881</v>
      </c>
      <c r="C83" s="47">
        <v>0.6986458333333333</v>
      </c>
      <c r="D83">
        <v>149</v>
      </c>
      <c r="E83" t="s">
        <v>16</v>
      </c>
      <c r="H83" s="46">
        <v>39812</v>
      </c>
      <c r="I83" s="47">
        <v>0.68200231481481488</v>
      </c>
      <c r="J83">
        <v>40</v>
      </c>
      <c r="K83" t="s">
        <v>15</v>
      </c>
      <c r="O83" t="s">
        <v>12</v>
      </c>
      <c r="R83" s="46">
        <v>39794</v>
      </c>
      <c r="S83" s="47">
        <v>0.4372685185185185</v>
      </c>
      <c r="T83" t="s">
        <v>66</v>
      </c>
    </row>
    <row r="84" spans="2:20">
      <c r="B84" s="46">
        <v>39883</v>
      </c>
      <c r="C84" s="47">
        <v>0.65656250000000005</v>
      </c>
      <c r="D84">
        <v>82</v>
      </c>
      <c r="E84" t="s">
        <v>15</v>
      </c>
      <c r="H84" s="46">
        <v>39812</v>
      </c>
      <c r="I84" s="47">
        <v>0.68305555555555564</v>
      </c>
      <c r="J84" t="s">
        <v>14</v>
      </c>
      <c r="K84" t="s">
        <v>14</v>
      </c>
      <c r="O84" t="s">
        <v>12</v>
      </c>
      <c r="R84" s="46">
        <v>39795</v>
      </c>
      <c r="S84" s="47">
        <v>0.59731481481481474</v>
      </c>
      <c r="T84" t="s">
        <v>73</v>
      </c>
    </row>
    <row r="85" spans="2:20">
      <c r="B85" s="46">
        <v>39888</v>
      </c>
      <c r="C85" s="47">
        <v>0.68369212962962955</v>
      </c>
      <c r="D85">
        <v>295</v>
      </c>
      <c r="E85" t="s">
        <v>15</v>
      </c>
      <c r="H85" s="46">
        <v>39812</v>
      </c>
      <c r="I85" s="47">
        <v>0.7006134259259259</v>
      </c>
      <c r="J85">
        <v>15</v>
      </c>
      <c r="K85" t="s">
        <v>16</v>
      </c>
      <c r="M85" t="s">
        <v>12</v>
      </c>
      <c r="R85" s="46">
        <v>39795</v>
      </c>
      <c r="S85" s="47">
        <v>0.59733796296296293</v>
      </c>
      <c r="T85" t="s">
        <v>73</v>
      </c>
    </row>
    <row r="86" spans="2:20">
      <c r="B86" s="46">
        <v>39889</v>
      </c>
      <c r="C86" s="47">
        <v>0.71053240740740742</v>
      </c>
      <c r="D86">
        <v>13</v>
      </c>
      <c r="E86" t="s">
        <v>16</v>
      </c>
      <c r="H86" s="46">
        <v>39812</v>
      </c>
      <c r="I86" s="47">
        <v>0.70107638888888879</v>
      </c>
      <c r="J86">
        <v>14</v>
      </c>
      <c r="K86" t="s">
        <v>16</v>
      </c>
      <c r="M86" t="s">
        <v>12</v>
      </c>
      <c r="R86" s="46">
        <v>39795</v>
      </c>
      <c r="S86" s="47">
        <v>0.59812500000000002</v>
      </c>
      <c r="T86" t="s">
        <v>73</v>
      </c>
    </row>
    <row r="87" spans="2:20">
      <c r="B87" s="46">
        <v>39889</v>
      </c>
      <c r="C87" s="47">
        <v>0.7146527777777778</v>
      </c>
      <c r="D87">
        <v>22</v>
      </c>
      <c r="E87" t="s">
        <v>15</v>
      </c>
      <c r="H87" s="46">
        <v>39812</v>
      </c>
      <c r="I87" s="47">
        <v>0.78248842592592593</v>
      </c>
      <c r="J87">
        <v>23</v>
      </c>
      <c r="K87" t="s">
        <v>15</v>
      </c>
      <c r="O87" t="s">
        <v>12</v>
      </c>
      <c r="R87" s="46">
        <v>39795</v>
      </c>
      <c r="S87" s="47">
        <v>0.59813657407407406</v>
      </c>
      <c r="T87" t="s">
        <v>73</v>
      </c>
    </row>
    <row r="88" spans="2:20">
      <c r="B88" s="46">
        <v>39890</v>
      </c>
      <c r="C88" s="47">
        <v>0.48814814814814816</v>
      </c>
      <c r="D88">
        <v>3</v>
      </c>
      <c r="E88" t="s">
        <v>16</v>
      </c>
      <c r="H88" s="46">
        <v>39812</v>
      </c>
      <c r="I88" s="47">
        <v>0.79215277777777782</v>
      </c>
      <c r="J88">
        <v>18</v>
      </c>
      <c r="K88" t="s">
        <v>16</v>
      </c>
      <c r="M88" t="s">
        <v>12</v>
      </c>
      <c r="R88" s="46">
        <v>39796</v>
      </c>
      <c r="S88" s="47">
        <v>0.62297453703703709</v>
      </c>
      <c r="T88" t="s">
        <v>73</v>
      </c>
    </row>
    <row r="89" spans="2:20">
      <c r="B89" s="46">
        <v>39890</v>
      </c>
      <c r="C89" s="47">
        <v>0.51083333333333336</v>
      </c>
      <c r="D89">
        <v>42</v>
      </c>
      <c r="E89" t="s">
        <v>15</v>
      </c>
      <c r="H89" s="46">
        <v>39812</v>
      </c>
      <c r="I89" s="47">
        <v>0.79298611111111106</v>
      </c>
      <c r="J89">
        <v>84</v>
      </c>
      <c r="K89" t="s">
        <v>15</v>
      </c>
      <c r="N89" t="s">
        <v>12</v>
      </c>
      <c r="R89" s="46">
        <v>39796</v>
      </c>
      <c r="S89" s="47">
        <v>0.62299768518518517</v>
      </c>
      <c r="T89" t="s">
        <v>73</v>
      </c>
    </row>
    <row r="90" spans="2:20">
      <c r="B90" s="46">
        <v>39890</v>
      </c>
      <c r="C90" s="47">
        <v>0.62798611111111113</v>
      </c>
      <c r="D90">
        <v>7</v>
      </c>
      <c r="E90" t="s">
        <v>16</v>
      </c>
      <c r="H90" s="46">
        <v>39818</v>
      </c>
      <c r="I90" s="47">
        <v>0.48303240740740744</v>
      </c>
      <c r="J90">
        <v>111</v>
      </c>
      <c r="K90" t="s">
        <v>16</v>
      </c>
      <c r="P90" t="s">
        <v>12</v>
      </c>
      <c r="R90" s="46">
        <v>39796</v>
      </c>
      <c r="S90" s="47">
        <v>0.6236342592592593</v>
      </c>
      <c r="T90" t="s">
        <v>73</v>
      </c>
    </row>
    <row r="91" spans="2:20">
      <c r="B91" s="46">
        <v>39891</v>
      </c>
      <c r="C91" s="47">
        <v>0.42769675925925926</v>
      </c>
      <c r="D91">
        <v>58</v>
      </c>
      <c r="E91" t="s">
        <v>15</v>
      </c>
      <c r="H91" s="46">
        <v>39818</v>
      </c>
      <c r="I91" s="47">
        <v>0.5218518518518519</v>
      </c>
      <c r="J91">
        <v>74</v>
      </c>
      <c r="K91" t="s">
        <v>15</v>
      </c>
      <c r="P91" t="s">
        <v>12</v>
      </c>
      <c r="R91" s="46">
        <v>39796</v>
      </c>
      <c r="S91" s="47">
        <v>0.62364583333333334</v>
      </c>
      <c r="T91" t="s">
        <v>73</v>
      </c>
    </row>
    <row r="92" spans="2:20">
      <c r="B92" s="46">
        <v>39896</v>
      </c>
      <c r="C92" s="47">
        <v>0.64664351851851853</v>
      </c>
      <c r="D92">
        <v>12</v>
      </c>
      <c r="E92" t="s">
        <v>16</v>
      </c>
      <c r="H92" s="46">
        <v>39820</v>
      </c>
      <c r="I92" s="47">
        <v>0.66094907407407411</v>
      </c>
      <c r="J92">
        <v>52</v>
      </c>
      <c r="K92" t="s">
        <v>15</v>
      </c>
      <c r="M92" t="s">
        <v>12</v>
      </c>
      <c r="R92" s="46">
        <v>39796</v>
      </c>
      <c r="S92" s="47">
        <v>0.62409722222222219</v>
      </c>
      <c r="T92" t="s">
        <v>73</v>
      </c>
    </row>
    <row r="93" spans="2:20">
      <c r="B93" s="46">
        <v>39896</v>
      </c>
      <c r="C93" s="47">
        <v>0.64689814814814817</v>
      </c>
      <c r="D93">
        <v>76</v>
      </c>
      <c r="E93" t="s">
        <v>15</v>
      </c>
      <c r="H93" s="46">
        <v>39820</v>
      </c>
      <c r="I93" s="47">
        <v>0.66939814814814813</v>
      </c>
      <c r="J93">
        <v>52</v>
      </c>
      <c r="K93" t="s">
        <v>16</v>
      </c>
      <c r="O93" t="s">
        <v>12</v>
      </c>
      <c r="R93" s="46">
        <v>39796</v>
      </c>
      <c r="S93" s="47">
        <v>0.62410879629629623</v>
      </c>
      <c r="T93" t="s">
        <v>73</v>
      </c>
    </row>
    <row r="94" spans="2:20">
      <c r="B94" s="46">
        <v>39897</v>
      </c>
      <c r="C94" s="47">
        <v>0.56737268518518513</v>
      </c>
      <c r="D94">
        <v>7</v>
      </c>
      <c r="E94" t="s">
        <v>16</v>
      </c>
      <c r="H94" s="46">
        <v>39820</v>
      </c>
      <c r="I94" s="47">
        <v>0.68495370370370379</v>
      </c>
      <c r="J94">
        <v>159</v>
      </c>
      <c r="K94" t="s">
        <v>16</v>
      </c>
      <c r="N94" t="s">
        <v>12</v>
      </c>
      <c r="R94" s="46">
        <v>39796</v>
      </c>
      <c r="S94" s="47">
        <v>0.62479166666666663</v>
      </c>
      <c r="T94" t="s">
        <v>73</v>
      </c>
    </row>
    <row r="95" spans="2:20">
      <c r="B95" s="46">
        <v>39897</v>
      </c>
      <c r="C95" s="47">
        <v>0.56765046296296295</v>
      </c>
      <c r="D95">
        <v>1</v>
      </c>
      <c r="E95" t="s">
        <v>16</v>
      </c>
      <c r="H95" s="46">
        <v>39820</v>
      </c>
      <c r="I95" s="47">
        <v>0.68905092592592598</v>
      </c>
      <c r="J95">
        <v>69</v>
      </c>
      <c r="K95" t="s">
        <v>15</v>
      </c>
      <c r="O95" t="s">
        <v>12</v>
      </c>
      <c r="R95" s="46">
        <v>39796</v>
      </c>
      <c r="S95" s="47">
        <v>0.62481481481481482</v>
      </c>
      <c r="T95" t="s">
        <v>73</v>
      </c>
    </row>
    <row r="96" spans="2:20">
      <c r="B96" s="46">
        <v>39898</v>
      </c>
      <c r="C96" s="47">
        <v>0.43898148148148147</v>
      </c>
      <c r="D96">
        <v>134</v>
      </c>
      <c r="E96" t="s">
        <v>15</v>
      </c>
      <c r="H96" s="46">
        <v>39820</v>
      </c>
      <c r="I96" s="47">
        <v>0.67180555555555566</v>
      </c>
      <c r="J96">
        <v>14</v>
      </c>
      <c r="K96" t="s">
        <v>16</v>
      </c>
      <c r="N96" t="s">
        <v>12</v>
      </c>
      <c r="R96" s="46">
        <v>39796</v>
      </c>
      <c r="S96" s="47">
        <v>0.62822916666666673</v>
      </c>
      <c r="T96" t="s">
        <v>67</v>
      </c>
    </row>
    <row r="97" spans="2:20">
      <c r="B97" s="46">
        <v>39898</v>
      </c>
      <c r="C97" s="47">
        <v>0.54545138888888889</v>
      </c>
      <c r="D97">
        <v>152</v>
      </c>
      <c r="E97" t="s">
        <v>16</v>
      </c>
      <c r="H97" s="46">
        <v>39820</v>
      </c>
      <c r="I97" s="47">
        <v>0.67577546296296298</v>
      </c>
      <c r="J97">
        <v>23</v>
      </c>
      <c r="K97" t="s">
        <v>16</v>
      </c>
      <c r="N97" t="s">
        <v>12</v>
      </c>
      <c r="R97" s="46">
        <v>39797</v>
      </c>
      <c r="S97" s="47">
        <v>0.46307870370370369</v>
      </c>
      <c r="T97" t="s">
        <v>73</v>
      </c>
    </row>
    <row r="98" spans="2:20">
      <c r="B98" s="46">
        <v>39900</v>
      </c>
      <c r="C98" s="47">
        <v>0.40744212962962961</v>
      </c>
      <c r="D98">
        <v>43</v>
      </c>
      <c r="E98" t="s">
        <v>15</v>
      </c>
      <c r="H98" s="46">
        <v>39820</v>
      </c>
      <c r="I98" s="47">
        <v>0.67644675925925923</v>
      </c>
      <c r="J98" t="s">
        <v>14</v>
      </c>
      <c r="K98" t="s">
        <v>14</v>
      </c>
      <c r="N98" t="s">
        <v>12</v>
      </c>
      <c r="R98" s="46">
        <v>39797</v>
      </c>
      <c r="S98" s="47">
        <v>0.46310185185185188</v>
      </c>
      <c r="T98" t="s">
        <v>73</v>
      </c>
    </row>
    <row r="99" spans="2:20">
      <c r="B99" s="46"/>
      <c r="C99" s="47"/>
      <c r="H99" s="46">
        <v>39821</v>
      </c>
      <c r="I99" s="47">
        <v>0.7562037037037036</v>
      </c>
      <c r="J99">
        <v>6</v>
      </c>
      <c r="K99" t="s">
        <v>16</v>
      </c>
      <c r="M99" t="s">
        <v>12</v>
      </c>
      <c r="R99" s="46">
        <v>39797</v>
      </c>
      <c r="S99" s="47">
        <v>0.54630787037037043</v>
      </c>
      <c r="T99" t="s">
        <v>73</v>
      </c>
    </row>
    <row r="100" spans="2:20">
      <c r="H100" s="46">
        <v>39821</v>
      </c>
      <c r="I100" s="47">
        <v>0.75749999999999995</v>
      </c>
      <c r="J100">
        <v>19</v>
      </c>
      <c r="K100" t="s">
        <v>16</v>
      </c>
      <c r="O100" t="s">
        <v>12</v>
      </c>
      <c r="R100" s="46">
        <v>39797</v>
      </c>
      <c r="S100" s="47">
        <v>0.54631944444444447</v>
      </c>
      <c r="T100" t="s">
        <v>73</v>
      </c>
    </row>
    <row r="101" spans="2:20">
      <c r="H101" s="46">
        <v>39822</v>
      </c>
      <c r="I101" s="47">
        <v>0.41613425925925923</v>
      </c>
      <c r="J101">
        <v>66</v>
      </c>
      <c r="K101" t="s">
        <v>15</v>
      </c>
      <c r="O101" t="s">
        <v>12</v>
      </c>
      <c r="R101" s="46">
        <v>39797</v>
      </c>
      <c r="S101" s="47">
        <v>0.55685185185185182</v>
      </c>
      <c r="T101" t="s">
        <v>73</v>
      </c>
    </row>
    <row r="102" spans="2:20">
      <c r="H102" s="46">
        <v>39822</v>
      </c>
      <c r="I102" s="47">
        <v>0.42063657407407407</v>
      </c>
      <c r="J102">
        <v>13</v>
      </c>
      <c r="K102" t="s">
        <v>15</v>
      </c>
      <c r="M102" t="s">
        <v>12</v>
      </c>
      <c r="R102" s="46">
        <v>39797</v>
      </c>
      <c r="S102" s="47">
        <v>0.55686342592592586</v>
      </c>
      <c r="T102" t="s">
        <v>73</v>
      </c>
    </row>
    <row r="103" spans="2:20">
      <c r="H103" s="46">
        <v>39822</v>
      </c>
      <c r="I103" s="47">
        <v>0.42111111111111116</v>
      </c>
      <c r="J103">
        <v>15</v>
      </c>
      <c r="K103" t="s">
        <v>16</v>
      </c>
      <c r="N103" t="s">
        <v>12</v>
      </c>
      <c r="R103" s="46">
        <v>39797</v>
      </c>
      <c r="S103" s="47">
        <v>0.55715277777777772</v>
      </c>
      <c r="T103" t="s">
        <v>73</v>
      </c>
    </row>
    <row r="104" spans="2:20">
      <c r="H104" s="46">
        <v>39822</v>
      </c>
      <c r="I104" s="47">
        <v>0.42137731481481483</v>
      </c>
      <c r="J104">
        <v>33</v>
      </c>
      <c r="K104" t="s">
        <v>15</v>
      </c>
      <c r="N104" t="s">
        <v>12</v>
      </c>
      <c r="R104" s="46">
        <v>39797</v>
      </c>
      <c r="S104" s="47">
        <v>0.55716435185185187</v>
      </c>
      <c r="T104" t="s">
        <v>73</v>
      </c>
    </row>
    <row r="105" spans="2:20">
      <c r="H105" s="46">
        <v>39822</v>
      </c>
      <c r="I105" s="47">
        <v>0.42201388888888891</v>
      </c>
      <c r="J105">
        <v>15</v>
      </c>
      <c r="K105" t="s">
        <v>15</v>
      </c>
      <c r="O105" t="s">
        <v>12</v>
      </c>
      <c r="R105" s="46">
        <v>39797</v>
      </c>
      <c r="S105" s="47">
        <v>0.55737268518518512</v>
      </c>
      <c r="T105" t="s">
        <v>73</v>
      </c>
    </row>
    <row r="106" spans="2:20">
      <c r="H106" s="46">
        <v>39822</v>
      </c>
      <c r="I106" s="47">
        <v>0.52590277777777772</v>
      </c>
      <c r="J106">
        <v>28</v>
      </c>
      <c r="K106" t="s">
        <v>16</v>
      </c>
      <c r="M106" t="s">
        <v>12</v>
      </c>
      <c r="R106" s="46">
        <v>39797</v>
      </c>
      <c r="S106" s="47">
        <v>0.55738425925925927</v>
      </c>
      <c r="T106" t="s">
        <v>73</v>
      </c>
    </row>
    <row r="107" spans="2:20">
      <c r="H107" s="46">
        <v>39822</v>
      </c>
      <c r="I107" s="47">
        <v>0.63943287037037033</v>
      </c>
      <c r="J107">
        <v>114</v>
      </c>
      <c r="K107" t="s">
        <v>15</v>
      </c>
      <c r="O107" t="s">
        <v>12</v>
      </c>
      <c r="R107" s="46">
        <v>39797</v>
      </c>
      <c r="S107" s="47">
        <v>0.55755787037037041</v>
      </c>
      <c r="T107" t="s">
        <v>73</v>
      </c>
    </row>
    <row r="108" spans="2:20">
      <c r="H108" s="46">
        <v>39822</v>
      </c>
      <c r="I108" s="47">
        <v>0.66</v>
      </c>
      <c r="J108">
        <v>14</v>
      </c>
      <c r="K108" t="s">
        <v>16</v>
      </c>
      <c r="M108" t="s">
        <v>12</v>
      </c>
      <c r="R108" s="46">
        <v>39797</v>
      </c>
      <c r="S108" s="47">
        <v>0.55756944444444445</v>
      </c>
      <c r="T108" t="s">
        <v>73</v>
      </c>
    </row>
    <row r="109" spans="2:20">
      <c r="H109" s="46">
        <v>39822</v>
      </c>
      <c r="I109" s="47">
        <v>0.68692129629629628</v>
      </c>
      <c r="J109">
        <v>87</v>
      </c>
      <c r="K109" t="s">
        <v>15</v>
      </c>
      <c r="O109" t="s">
        <v>12</v>
      </c>
      <c r="R109" s="46">
        <v>39797</v>
      </c>
      <c r="S109" s="47">
        <v>0.57246527777777778</v>
      </c>
      <c r="T109" t="s">
        <v>73</v>
      </c>
    </row>
    <row r="110" spans="2:20">
      <c r="H110" s="46">
        <v>39827</v>
      </c>
      <c r="I110" s="47">
        <v>0.52593750000000006</v>
      </c>
      <c r="J110">
        <v>21</v>
      </c>
      <c r="K110" t="s">
        <v>15</v>
      </c>
      <c r="O110" t="s">
        <v>12</v>
      </c>
      <c r="R110" s="46">
        <v>39797</v>
      </c>
      <c r="S110" s="47">
        <v>0.57247685185185182</v>
      </c>
      <c r="T110" t="s">
        <v>73</v>
      </c>
    </row>
    <row r="111" spans="2:20">
      <c r="H111" s="46">
        <v>39827</v>
      </c>
      <c r="I111" s="47">
        <v>0.70347222222222217</v>
      </c>
      <c r="J111">
        <v>49</v>
      </c>
      <c r="K111" t="s">
        <v>16</v>
      </c>
      <c r="M111" t="s">
        <v>12</v>
      </c>
      <c r="R111" s="46">
        <v>39797</v>
      </c>
      <c r="S111" s="47">
        <v>0.57263888888888892</v>
      </c>
      <c r="T111" t="s">
        <v>73</v>
      </c>
    </row>
    <row r="112" spans="2:20">
      <c r="H112" s="46">
        <v>39827</v>
      </c>
      <c r="I112" s="47">
        <v>0.74182870370370368</v>
      </c>
      <c r="J112">
        <v>52</v>
      </c>
      <c r="K112" t="s">
        <v>16</v>
      </c>
      <c r="M112" t="s">
        <v>12</v>
      </c>
      <c r="R112" s="46">
        <v>39797</v>
      </c>
      <c r="S112" s="47">
        <v>0.57265046296296296</v>
      </c>
      <c r="T112" t="s">
        <v>73</v>
      </c>
    </row>
    <row r="113" spans="8:20">
      <c r="H113" s="46">
        <v>39828</v>
      </c>
      <c r="I113" s="47">
        <v>0.53386574074074067</v>
      </c>
      <c r="J113">
        <v>59</v>
      </c>
      <c r="K113" t="s">
        <v>15</v>
      </c>
      <c r="M113" t="s">
        <v>12</v>
      </c>
      <c r="R113" s="46">
        <v>39797</v>
      </c>
      <c r="S113" s="47">
        <v>0.573125</v>
      </c>
      <c r="T113" t="s">
        <v>73</v>
      </c>
    </row>
    <row r="114" spans="8:20">
      <c r="H114" s="46">
        <v>39829</v>
      </c>
      <c r="I114" s="47">
        <v>0.43024305555555559</v>
      </c>
      <c r="J114">
        <v>14</v>
      </c>
      <c r="K114" t="s">
        <v>16</v>
      </c>
      <c r="O114" t="s">
        <v>12</v>
      </c>
      <c r="R114" s="46">
        <v>39797</v>
      </c>
      <c r="S114" s="47">
        <v>0.57314814814814818</v>
      </c>
      <c r="T114" t="s">
        <v>73</v>
      </c>
    </row>
    <row r="115" spans="8:20">
      <c r="H115" s="46">
        <v>39830</v>
      </c>
      <c r="I115" s="47">
        <v>0.47399305555555554</v>
      </c>
      <c r="J115">
        <v>17</v>
      </c>
      <c r="K115" t="s">
        <v>16</v>
      </c>
      <c r="M115" t="s">
        <v>12</v>
      </c>
      <c r="R115" s="46">
        <v>39797</v>
      </c>
      <c r="S115" s="47">
        <v>0.57328703703703698</v>
      </c>
      <c r="T115" t="s">
        <v>73</v>
      </c>
    </row>
    <row r="116" spans="8:20">
      <c r="H116" s="46">
        <v>39830</v>
      </c>
      <c r="I116" s="47">
        <v>0.64716435185185184</v>
      </c>
      <c r="J116">
        <v>15</v>
      </c>
      <c r="K116" t="s">
        <v>16</v>
      </c>
      <c r="N116" t="s">
        <v>12</v>
      </c>
      <c r="R116" s="46">
        <v>39797</v>
      </c>
      <c r="S116" s="47">
        <v>0.57331018518518517</v>
      </c>
      <c r="T116" t="s">
        <v>73</v>
      </c>
    </row>
    <row r="117" spans="8:20">
      <c r="H117" s="46">
        <v>39830</v>
      </c>
      <c r="I117" s="47">
        <v>0.64907407407407403</v>
      </c>
      <c r="J117">
        <v>39</v>
      </c>
      <c r="K117" t="s">
        <v>15</v>
      </c>
      <c r="O117" t="s">
        <v>12</v>
      </c>
      <c r="R117" s="46">
        <v>39797</v>
      </c>
      <c r="S117" s="47">
        <v>0.57356481481481481</v>
      </c>
      <c r="T117" t="s">
        <v>73</v>
      </c>
    </row>
    <row r="118" spans="8:20">
      <c r="H118" s="46">
        <v>39830</v>
      </c>
      <c r="I118" s="47">
        <v>0.74526620370370367</v>
      </c>
      <c r="J118">
        <v>5</v>
      </c>
      <c r="K118" t="s">
        <v>16</v>
      </c>
      <c r="M118" t="s">
        <v>12</v>
      </c>
      <c r="R118" s="46">
        <v>39797</v>
      </c>
      <c r="S118" s="47">
        <v>0.57357638888888884</v>
      </c>
      <c r="T118" t="s">
        <v>73</v>
      </c>
    </row>
    <row r="119" spans="8:20">
      <c r="H119" s="46">
        <v>39833</v>
      </c>
      <c r="I119" s="47">
        <v>0.55785879629629631</v>
      </c>
      <c r="J119">
        <v>5</v>
      </c>
      <c r="K119" t="s">
        <v>16</v>
      </c>
      <c r="M119" t="s">
        <v>12</v>
      </c>
      <c r="R119" s="46">
        <v>39797</v>
      </c>
      <c r="S119" s="47">
        <v>0.57383101851851859</v>
      </c>
      <c r="T119" t="s">
        <v>73</v>
      </c>
    </row>
    <row r="120" spans="8:20">
      <c r="H120" s="46">
        <v>39833</v>
      </c>
      <c r="I120" s="47">
        <v>0.71581018518518524</v>
      </c>
      <c r="J120">
        <v>43</v>
      </c>
      <c r="K120" t="s">
        <v>15</v>
      </c>
      <c r="O120" t="s">
        <v>12</v>
      </c>
      <c r="R120" s="46">
        <v>39797</v>
      </c>
      <c r="S120" s="47">
        <v>0.57384259259259263</v>
      </c>
      <c r="T120" t="s">
        <v>73</v>
      </c>
    </row>
    <row r="121" spans="8:20">
      <c r="H121" s="46">
        <v>39834</v>
      </c>
      <c r="I121" s="47">
        <v>0.60539351851851853</v>
      </c>
      <c r="J121">
        <v>50</v>
      </c>
      <c r="K121" t="s">
        <v>16</v>
      </c>
      <c r="O121" t="s">
        <v>12</v>
      </c>
      <c r="R121" s="46">
        <v>39797</v>
      </c>
      <c r="S121" s="47">
        <v>0.57538194444444446</v>
      </c>
      <c r="T121" t="s">
        <v>73</v>
      </c>
    </row>
    <row r="122" spans="8:20">
      <c r="H122" s="46">
        <v>39834</v>
      </c>
      <c r="I122" s="47">
        <v>0.7235300925925926</v>
      </c>
      <c r="J122">
        <v>132</v>
      </c>
      <c r="K122" t="s">
        <v>15</v>
      </c>
      <c r="O122" t="s">
        <v>12</v>
      </c>
      <c r="R122" s="46">
        <v>39797</v>
      </c>
      <c r="S122" s="47">
        <v>0.57540509259259254</v>
      </c>
      <c r="T122" t="s">
        <v>73</v>
      </c>
    </row>
    <row r="123" spans="8:20">
      <c r="H123" s="46">
        <v>39834</v>
      </c>
      <c r="I123" s="47">
        <v>0.72571759259259261</v>
      </c>
      <c r="J123">
        <v>264</v>
      </c>
      <c r="K123" t="s">
        <v>16</v>
      </c>
      <c r="O123" t="s">
        <v>12</v>
      </c>
      <c r="R123" s="46">
        <v>39797</v>
      </c>
      <c r="S123" s="47">
        <v>0.57592592592592595</v>
      </c>
      <c r="T123" t="s">
        <v>73</v>
      </c>
    </row>
    <row r="124" spans="8:20">
      <c r="H124" s="46">
        <v>39834</v>
      </c>
      <c r="I124" s="47">
        <v>0.72994212962962957</v>
      </c>
      <c r="J124">
        <v>19</v>
      </c>
      <c r="K124" t="s">
        <v>16</v>
      </c>
      <c r="N124" t="s">
        <v>12</v>
      </c>
      <c r="R124" s="46">
        <v>39797</v>
      </c>
      <c r="S124" s="47">
        <v>0.57593749999999999</v>
      </c>
      <c r="T124" t="s">
        <v>73</v>
      </c>
    </row>
    <row r="125" spans="8:20">
      <c r="H125" s="46">
        <v>39835</v>
      </c>
      <c r="I125" s="47">
        <v>0.65457175925925926</v>
      </c>
      <c r="J125">
        <v>122</v>
      </c>
      <c r="K125" t="s">
        <v>15</v>
      </c>
      <c r="O125" t="s">
        <v>12</v>
      </c>
      <c r="R125" s="46">
        <v>39797</v>
      </c>
      <c r="S125" s="47">
        <v>0.57665509259259262</v>
      </c>
      <c r="T125" t="s">
        <v>73</v>
      </c>
    </row>
    <row r="126" spans="8:20">
      <c r="H126" s="46">
        <v>39836</v>
      </c>
      <c r="I126" s="47">
        <v>0.60415509259259259</v>
      </c>
      <c r="J126">
        <v>253</v>
      </c>
      <c r="K126" t="s">
        <v>15</v>
      </c>
      <c r="O126" t="s">
        <v>12</v>
      </c>
      <c r="R126" s="46">
        <v>39797</v>
      </c>
      <c r="S126" s="47">
        <v>0.57667824074074081</v>
      </c>
      <c r="T126" t="s">
        <v>73</v>
      </c>
    </row>
    <row r="127" spans="8:20">
      <c r="H127" s="46">
        <v>39840</v>
      </c>
      <c r="I127" s="47">
        <v>0.69597222222222221</v>
      </c>
      <c r="J127">
        <v>71</v>
      </c>
      <c r="K127" t="s">
        <v>15</v>
      </c>
      <c r="M127" t="s">
        <v>12</v>
      </c>
      <c r="R127" s="46">
        <v>39797</v>
      </c>
      <c r="S127" s="47">
        <v>0.57798611111111109</v>
      </c>
      <c r="T127" t="s">
        <v>73</v>
      </c>
    </row>
    <row r="128" spans="8:20">
      <c r="H128" s="46">
        <v>39843</v>
      </c>
      <c r="I128" s="47">
        <v>0.44550925925925927</v>
      </c>
      <c r="J128">
        <v>15</v>
      </c>
      <c r="K128" t="s">
        <v>16</v>
      </c>
      <c r="O128" t="s">
        <v>12</v>
      </c>
      <c r="R128" s="46">
        <v>39797</v>
      </c>
      <c r="S128" s="47">
        <v>0.57799768518518524</v>
      </c>
      <c r="T128" t="s">
        <v>73</v>
      </c>
    </row>
    <row r="129" spans="8:20">
      <c r="H129" s="46">
        <v>39843</v>
      </c>
      <c r="I129" s="47">
        <v>0.65435185185185185</v>
      </c>
      <c r="J129">
        <v>128</v>
      </c>
      <c r="K129" t="s">
        <v>15</v>
      </c>
      <c r="O129" t="s">
        <v>12</v>
      </c>
      <c r="R129" s="46">
        <v>39797</v>
      </c>
      <c r="S129" s="47">
        <v>0.57952546296296303</v>
      </c>
      <c r="T129" t="s">
        <v>73</v>
      </c>
    </row>
    <row r="130" spans="8:20">
      <c r="H130" s="46">
        <v>39843</v>
      </c>
      <c r="I130" s="47">
        <v>0.7039467592592592</v>
      </c>
      <c r="J130">
        <v>68</v>
      </c>
      <c r="K130" t="s">
        <v>15</v>
      </c>
      <c r="O130" t="s">
        <v>12</v>
      </c>
      <c r="R130" s="46">
        <v>39797</v>
      </c>
      <c r="S130" s="47">
        <v>0.57953703703703707</v>
      </c>
      <c r="T130" t="s">
        <v>73</v>
      </c>
    </row>
    <row r="131" spans="8:20">
      <c r="H131" s="46">
        <v>39846</v>
      </c>
      <c r="I131" s="47">
        <v>0.6844675925925926</v>
      </c>
      <c r="J131">
        <v>42</v>
      </c>
      <c r="K131" t="s">
        <v>16</v>
      </c>
      <c r="M131" t="s">
        <v>12</v>
      </c>
      <c r="R131" s="46">
        <v>39797</v>
      </c>
      <c r="S131" s="47">
        <v>0.58090277777777777</v>
      </c>
      <c r="T131" t="s">
        <v>73</v>
      </c>
    </row>
    <row r="132" spans="8:20">
      <c r="H132" s="46">
        <v>39847</v>
      </c>
      <c r="I132" s="47">
        <v>0.68861111111111117</v>
      </c>
      <c r="J132">
        <v>16</v>
      </c>
      <c r="K132" t="s">
        <v>16</v>
      </c>
      <c r="N132" t="s">
        <v>12</v>
      </c>
      <c r="R132" s="46">
        <v>39797</v>
      </c>
      <c r="S132" s="47">
        <v>0.58092592592592596</v>
      </c>
      <c r="T132" t="s">
        <v>73</v>
      </c>
    </row>
    <row r="133" spans="8:20">
      <c r="H133" s="46">
        <v>39847</v>
      </c>
      <c r="I133" s="47">
        <v>0.69020833333333342</v>
      </c>
      <c r="J133">
        <v>33</v>
      </c>
      <c r="K133" t="s">
        <v>16</v>
      </c>
      <c r="O133" t="s">
        <v>12</v>
      </c>
      <c r="R133" s="46">
        <v>39797</v>
      </c>
      <c r="S133" s="47">
        <v>0.58224537037037039</v>
      </c>
      <c r="T133" t="s">
        <v>73</v>
      </c>
    </row>
    <row r="134" spans="8:20">
      <c r="H134" s="46">
        <v>39847</v>
      </c>
      <c r="I134" s="47">
        <v>0.69313657407407403</v>
      </c>
      <c r="J134">
        <v>60</v>
      </c>
      <c r="K134" t="s">
        <v>15</v>
      </c>
      <c r="O134" t="s">
        <v>12</v>
      </c>
      <c r="R134" s="46">
        <v>39797</v>
      </c>
      <c r="S134" s="47">
        <v>0.58226851851851846</v>
      </c>
      <c r="T134" t="s">
        <v>73</v>
      </c>
    </row>
    <row r="135" spans="8:20">
      <c r="H135" s="46">
        <v>39847</v>
      </c>
      <c r="I135" s="47">
        <v>0.71614583333333337</v>
      </c>
      <c r="J135">
        <v>49</v>
      </c>
      <c r="K135" t="s">
        <v>16</v>
      </c>
      <c r="O135" t="s">
        <v>12</v>
      </c>
      <c r="R135" s="46">
        <v>39797</v>
      </c>
      <c r="S135" s="47">
        <v>0.58656249999999999</v>
      </c>
      <c r="T135" t="s">
        <v>73</v>
      </c>
    </row>
    <row r="136" spans="8:20">
      <c r="H136" s="46">
        <v>39847</v>
      </c>
      <c r="I136" s="47">
        <v>0.71962962962962962</v>
      </c>
      <c r="J136">
        <v>47</v>
      </c>
      <c r="K136" t="s">
        <v>16</v>
      </c>
      <c r="O136" t="s">
        <v>12</v>
      </c>
      <c r="R136" s="46">
        <v>39797</v>
      </c>
      <c r="S136" s="47">
        <v>0.58658564814814818</v>
      </c>
      <c r="T136" t="s">
        <v>73</v>
      </c>
    </row>
    <row r="137" spans="8:20">
      <c r="H137" s="46">
        <v>39848</v>
      </c>
      <c r="I137" s="47">
        <v>0.67483796296296295</v>
      </c>
      <c r="J137">
        <v>4</v>
      </c>
      <c r="K137" t="s">
        <v>16</v>
      </c>
      <c r="N137" t="s">
        <v>12</v>
      </c>
      <c r="R137" s="46">
        <v>39797</v>
      </c>
      <c r="S137" s="47">
        <v>0.59166666666666667</v>
      </c>
      <c r="T137" t="s">
        <v>73</v>
      </c>
    </row>
    <row r="138" spans="8:20">
      <c r="H138" s="46">
        <v>39850</v>
      </c>
      <c r="I138" s="47">
        <v>0.68006944444444439</v>
      </c>
      <c r="J138">
        <v>294</v>
      </c>
      <c r="K138" t="s">
        <v>15</v>
      </c>
      <c r="M138" t="s">
        <v>12</v>
      </c>
      <c r="R138" s="46">
        <v>39797</v>
      </c>
      <c r="S138" s="47">
        <v>0.59168981481481475</v>
      </c>
      <c r="T138" t="s">
        <v>73</v>
      </c>
    </row>
    <row r="139" spans="8:20">
      <c r="H139" s="46">
        <v>39850</v>
      </c>
      <c r="I139" s="47">
        <v>0.69314814814814818</v>
      </c>
      <c r="J139">
        <v>15</v>
      </c>
      <c r="K139" t="s">
        <v>16</v>
      </c>
      <c r="M139" t="s">
        <v>12</v>
      </c>
      <c r="R139" s="46">
        <v>39797</v>
      </c>
      <c r="S139" s="47">
        <v>0.5920023148148148</v>
      </c>
      <c r="T139" t="s">
        <v>73</v>
      </c>
    </row>
    <row r="140" spans="8:20">
      <c r="H140" s="46">
        <v>39850</v>
      </c>
      <c r="I140" s="47">
        <v>0.69951388888888888</v>
      </c>
      <c r="J140">
        <v>54</v>
      </c>
      <c r="K140" t="s">
        <v>16</v>
      </c>
      <c r="P140" t="s">
        <v>12</v>
      </c>
      <c r="R140" s="46">
        <v>39797</v>
      </c>
      <c r="S140" s="47">
        <v>0.59202546296296299</v>
      </c>
      <c r="T140" t="s">
        <v>73</v>
      </c>
    </row>
    <row r="141" spans="8:20">
      <c r="H141" s="46">
        <v>39850</v>
      </c>
      <c r="I141" s="47">
        <v>0.70685185185185195</v>
      </c>
      <c r="J141">
        <v>118</v>
      </c>
      <c r="K141" t="s">
        <v>16</v>
      </c>
      <c r="M141" t="s">
        <v>12</v>
      </c>
      <c r="R141" s="46">
        <v>39797</v>
      </c>
      <c r="S141" s="47">
        <v>0.59215277777777775</v>
      </c>
      <c r="T141" t="s">
        <v>73</v>
      </c>
    </row>
    <row r="142" spans="8:20">
      <c r="H142" s="46">
        <v>39850</v>
      </c>
      <c r="I142" s="47">
        <v>0.70831018518518529</v>
      </c>
      <c r="J142">
        <v>11</v>
      </c>
      <c r="K142" t="s">
        <v>16</v>
      </c>
      <c r="M142" t="s">
        <v>12</v>
      </c>
      <c r="R142" s="46">
        <v>39797</v>
      </c>
      <c r="S142" s="47">
        <v>0.5921643518518519</v>
      </c>
      <c r="T142" t="s">
        <v>73</v>
      </c>
    </row>
    <row r="143" spans="8:20">
      <c r="H143" s="46">
        <v>39850</v>
      </c>
      <c r="I143" s="47">
        <v>0.71697916666666661</v>
      </c>
      <c r="J143">
        <v>15</v>
      </c>
      <c r="K143" t="s">
        <v>16</v>
      </c>
      <c r="M143" t="s">
        <v>12</v>
      </c>
      <c r="R143" s="46">
        <v>39797</v>
      </c>
      <c r="S143" s="47">
        <v>0.60065972222222219</v>
      </c>
      <c r="T143" t="s">
        <v>73</v>
      </c>
    </row>
    <row r="144" spans="8:20">
      <c r="H144" s="46">
        <v>39850</v>
      </c>
      <c r="I144" s="47">
        <v>0.71785879629629623</v>
      </c>
      <c r="J144">
        <v>27</v>
      </c>
      <c r="K144" t="s">
        <v>15</v>
      </c>
      <c r="O144" t="s">
        <v>12</v>
      </c>
      <c r="R144" s="46">
        <v>39797</v>
      </c>
      <c r="S144" s="47">
        <v>0.60067129629629623</v>
      </c>
      <c r="T144" t="s">
        <v>73</v>
      </c>
    </row>
    <row r="145" spans="8:20">
      <c r="H145" s="46">
        <v>39853</v>
      </c>
      <c r="I145" s="47">
        <v>0.43435185185185188</v>
      </c>
      <c r="J145">
        <v>88</v>
      </c>
      <c r="K145" t="s">
        <v>15</v>
      </c>
      <c r="O145" t="s">
        <v>12</v>
      </c>
      <c r="R145" s="46">
        <v>39797</v>
      </c>
      <c r="S145" s="47">
        <v>0.61019675925925931</v>
      </c>
      <c r="T145" t="s">
        <v>67</v>
      </c>
    </row>
    <row r="146" spans="8:20">
      <c r="H146" s="46">
        <v>39854</v>
      </c>
      <c r="I146" s="47">
        <v>0.4443171296296296</v>
      </c>
      <c r="J146">
        <v>67</v>
      </c>
      <c r="K146" t="s">
        <v>15</v>
      </c>
      <c r="N146" t="s">
        <v>12</v>
      </c>
      <c r="R146" s="46">
        <v>39797</v>
      </c>
      <c r="S146" s="47">
        <v>0.61071759259259262</v>
      </c>
      <c r="T146" t="s">
        <v>67</v>
      </c>
    </row>
    <row r="147" spans="8:20">
      <c r="H147" s="46">
        <v>39854</v>
      </c>
      <c r="I147" s="47">
        <v>0.44526620370370368</v>
      </c>
      <c r="J147">
        <v>40</v>
      </c>
      <c r="K147" t="s">
        <v>15</v>
      </c>
      <c r="N147" t="s">
        <v>12</v>
      </c>
      <c r="R147" s="46">
        <v>39797</v>
      </c>
      <c r="S147" s="47">
        <v>0.72401620370370379</v>
      </c>
      <c r="T147" t="s">
        <v>73</v>
      </c>
    </row>
    <row r="148" spans="8:20">
      <c r="H148" s="46">
        <v>39855</v>
      </c>
      <c r="I148" s="47">
        <v>0.36502314814814812</v>
      </c>
      <c r="J148">
        <v>64</v>
      </c>
      <c r="K148" t="s">
        <v>15</v>
      </c>
      <c r="O148" t="s">
        <v>12</v>
      </c>
      <c r="R148" s="46">
        <v>39797</v>
      </c>
      <c r="S148" s="47">
        <v>0.72403935185185186</v>
      </c>
      <c r="T148" t="s">
        <v>73</v>
      </c>
    </row>
    <row r="149" spans="8:20">
      <c r="H149" s="46">
        <v>39855</v>
      </c>
      <c r="I149" s="47">
        <v>0.52059027777777778</v>
      </c>
      <c r="J149">
        <v>50</v>
      </c>
      <c r="K149" t="s">
        <v>16</v>
      </c>
      <c r="O149" t="s">
        <v>12</v>
      </c>
      <c r="R149" s="46">
        <v>39797</v>
      </c>
      <c r="S149" s="47">
        <v>0.72461805555555558</v>
      </c>
      <c r="T149" t="s">
        <v>73</v>
      </c>
    </row>
    <row r="150" spans="8:20">
      <c r="H150" s="46">
        <v>39855</v>
      </c>
      <c r="I150" s="47">
        <v>0.70134259259259257</v>
      </c>
      <c r="J150">
        <v>84</v>
      </c>
      <c r="K150" t="s">
        <v>15</v>
      </c>
      <c r="O150" t="s">
        <v>12</v>
      </c>
      <c r="R150" s="46">
        <v>39797</v>
      </c>
      <c r="S150" s="47">
        <v>0.72462962962962962</v>
      </c>
      <c r="T150" t="s">
        <v>73</v>
      </c>
    </row>
    <row r="151" spans="8:20">
      <c r="H151" s="46">
        <v>39856</v>
      </c>
      <c r="I151" s="47">
        <v>0.47856481481481478</v>
      </c>
      <c r="J151">
        <v>324</v>
      </c>
      <c r="K151" t="s">
        <v>15</v>
      </c>
      <c r="O151" t="s">
        <v>12</v>
      </c>
      <c r="R151" s="46">
        <v>39798</v>
      </c>
      <c r="S151" s="47">
        <v>0.40621527777777783</v>
      </c>
      <c r="T151" t="s">
        <v>67</v>
      </c>
    </row>
    <row r="152" spans="8:20">
      <c r="H152" s="46">
        <v>39856</v>
      </c>
      <c r="I152" s="47">
        <v>0.48474537037037035</v>
      </c>
      <c r="J152">
        <v>68</v>
      </c>
      <c r="K152" t="s">
        <v>15</v>
      </c>
      <c r="O152" t="s">
        <v>12</v>
      </c>
      <c r="R152" s="46">
        <v>39798</v>
      </c>
      <c r="S152" s="47">
        <v>0.46347222222222223</v>
      </c>
      <c r="T152" t="s">
        <v>73</v>
      </c>
    </row>
    <row r="153" spans="8:20">
      <c r="H153" s="46">
        <v>39856</v>
      </c>
      <c r="I153" s="47">
        <v>0.48638888888888893</v>
      </c>
      <c r="J153">
        <v>69</v>
      </c>
      <c r="K153" t="s">
        <v>15</v>
      </c>
      <c r="M153" t="s">
        <v>12</v>
      </c>
      <c r="R153" s="46">
        <v>39798</v>
      </c>
      <c r="S153" s="47">
        <v>0.46349537037037036</v>
      </c>
      <c r="T153" t="s">
        <v>73</v>
      </c>
    </row>
    <row r="154" spans="8:20">
      <c r="H154" s="46">
        <v>39856</v>
      </c>
      <c r="I154" s="47">
        <v>0.48771990740740739</v>
      </c>
      <c r="J154">
        <v>15</v>
      </c>
      <c r="K154" t="s">
        <v>16</v>
      </c>
      <c r="N154" t="s">
        <v>12</v>
      </c>
      <c r="R154" s="46">
        <v>39798</v>
      </c>
      <c r="S154" s="47">
        <v>0.46497685185185184</v>
      </c>
      <c r="T154" t="s">
        <v>73</v>
      </c>
    </row>
    <row r="155" spans="8:20">
      <c r="H155" s="46">
        <v>39857</v>
      </c>
      <c r="I155" s="47">
        <v>0.52019675925925923</v>
      </c>
      <c r="J155">
        <v>60</v>
      </c>
      <c r="K155" t="s">
        <v>15</v>
      </c>
      <c r="O155" t="s">
        <v>12</v>
      </c>
      <c r="R155" s="46">
        <v>39798</v>
      </c>
      <c r="S155" s="47">
        <v>0.46498842592592587</v>
      </c>
      <c r="T155" t="s">
        <v>73</v>
      </c>
    </row>
    <row r="156" spans="8:20">
      <c r="H156" s="46">
        <v>39857</v>
      </c>
      <c r="I156" s="47">
        <v>0.72028935185185183</v>
      </c>
      <c r="J156">
        <v>3</v>
      </c>
      <c r="K156" t="s">
        <v>16</v>
      </c>
      <c r="N156" t="s">
        <v>12</v>
      </c>
      <c r="R156" s="46">
        <v>39798</v>
      </c>
      <c r="S156" s="47">
        <v>0.57702546296296298</v>
      </c>
      <c r="T156" t="s">
        <v>73</v>
      </c>
    </row>
    <row r="157" spans="8:20">
      <c r="H157" s="46">
        <v>39861</v>
      </c>
      <c r="I157" s="47">
        <v>0.63901620370370371</v>
      </c>
      <c r="J157">
        <v>3</v>
      </c>
      <c r="K157" t="s">
        <v>16</v>
      </c>
      <c r="N157" t="s">
        <v>12</v>
      </c>
      <c r="R157" s="46">
        <v>39798</v>
      </c>
      <c r="S157" s="47">
        <v>0.57703703703703701</v>
      </c>
      <c r="T157" t="s">
        <v>73</v>
      </c>
    </row>
    <row r="158" spans="8:20">
      <c r="H158" s="46">
        <v>39861</v>
      </c>
      <c r="I158" s="47">
        <v>0.64</v>
      </c>
      <c r="J158">
        <v>8</v>
      </c>
      <c r="K158" t="s">
        <v>16</v>
      </c>
      <c r="O158" t="s">
        <v>12</v>
      </c>
      <c r="R158" s="46">
        <v>39798</v>
      </c>
      <c r="S158" s="47">
        <v>0.58715277777777775</v>
      </c>
      <c r="T158" t="s">
        <v>66</v>
      </c>
    </row>
    <row r="159" spans="8:20">
      <c r="H159" s="46">
        <v>39861</v>
      </c>
      <c r="I159" s="47">
        <v>0.70020833333333332</v>
      </c>
      <c r="J159">
        <v>8</v>
      </c>
      <c r="K159" t="s">
        <v>16</v>
      </c>
      <c r="O159" t="s">
        <v>12</v>
      </c>
      <c r="R159" s="46">
        <v>39798</v>
      </c>
      <c r="S159" s="47">
        <v>0.64377314814814812</v>
      </c>
      <c r="T159" t="s">
        <v>67</v>
      </c>
    </row>
    <row r="160" spans="8:20">
      <c r="H160" s="46">
        <v>39861</v>
      </c>
      <c r="I160" s="47">
        <v>0.41537037037037039</v>
      </c>
      <c r="J160">
        <v>9</v>
      </c>
      <c r="K160" t="s">
        <v>16</v>
      </c>
      <c r="O160" t="s">
        <v>12</v>
      </c>
      <c r="R160" s="46">
        <v>39798</v>
      </c>
      <c r="S160" s="47">
        <v>0.69273148148148145</v>
      </c>
      <c r="T160" t="s">
        <v>73</v>
      </c>
    </row>
    <row r="161" spans="8:20">
      <c r="H161" s="46">
        <v>39861</v>
      </c>
      <c r="I161" s="47">
        <v>0.41591435185185183</v>
      </c>
      <c r="J161">
        <v>8</v>
      </c>
      <c r="K161" t="s">
        <v>16</v>
      </c>
      <c r="O161" t="s">
        <v>12</v>
      </c>
      <c r="R161" s="46">
        <v>39798</v>
      </c>
      <c r="S161" s="47">
        <v>0.69275462962962964</v>
      </c>
      <c r="T161" t="s">
        <v>73</v>
      </c>
    </row>
    <row r="162" spans="8:20">
      <c r="H162" s="46">
        <v>39861</v>
      </c>
      <c r="I162" s="47">
        <v>0.46247685185185183</v>
      </c>
      <c r="J162">
        <v>8</v>
      </c>
      <c r="K162" t="s">
        <v>16</v>
      </c>
      <c r="O162" t="s">
        <v>12</v>
      </c>
      <c r="R162" s="46">
        <v>39798</v>
      </c>
      <c r="S162" s="47">
        <v>0.69446759259259261</v>
      </c>
      <c r="T162" t="s">
        <v>73</v>
      </c>
    </row>
    <row r="163" spans="8:20">
      <c r="H163" s="46">
        <v>39861</v>
      </c>
      <c r="I163" s="47">
        <v>0.46302083333333338</v>
      </c>
      <c r="J163">
        <v>8</v>
      </c>
      <c r="K163" t="s">
        <v>16</v>
      </c>
      <c r="O163" t="s">
        <v>12</v>
      </c>
      <c r="R163" s="46">
        <v>39798</v>
      </c>
      <c r="S163" s="47">
        <v>0.69447916666666665</v>
      </c>
      <c r="T163" t="s">
        <v>73</v>
      </c>
    </row>
    <row r="164" spans="8:20">
      <c r="H164" s="46">
        <v>39861</v>
      </c>
      <c r="I164" s="47">
        <v>0.46405092592592595</v>
      </c>
      <c r="J164">
        <v>8</v>
      </c>
      <c r="K164" t="s">
        <v>16</v>
      </c>
      <c r="M164" t="s">
        <v>12</v>
      </c>
      <c r="R164" s="46">
        <v>39799</v>
      </c>
      <c r="S164" s="47">
        <v>0.34159722222222227</v>
      </c>
      <c r="T164" t="s">
        <v>73</v>
      </c>
    </row>
    <row r="165" spans="8:20">
      <c r="H165" s="46">
        <v>39862</v>
      </c>
      <c r="I165" s="47">
        <v>0.44364583333333335</v>
      </c>
      <c r="J165">
        <v>8</v>
      </c>
      <c r="K165" t="s">
        <v>16</v>
      </c>
      <c r="O165" t="s">
        <v>12</v>
      </c>
      <c r="R165" s="46">
        <v>39799</v>
      </c>
      <c r="S165" s="47">
        <v>0.34162037037037035</v>
      </c>
      <c r="T165" t="s">
        <v>73</v>
      </c>
    </row>
    <row r="166" spans="8:20">
      <c r="H166" s="46">
        <v>39862</v>
      </c>
      <c r="I166" s="47">
        <v>0.55232638888888885</v>
      </c>
      <c r="J166">
        <v>7</v>
      </c>
      <c r="K166" t="s">
        <v>16</v>
      </c>
      <c r="O166" t="s">
        <v>12</v>
      </c>
      <c r="R166" s="46">
        <v>39799</v>
      </c>
      <c r="S166" s="47">
        <v>0.35803240740740744</v>
      </c>
      <c r="T166" t="s">
        <v>73</v>
      </c>
    </row>
    <row r="167" spans="8:20">
      <c r="H167" s="46">
        <v>39862</v>
      </c>
      <c r="I167" s="47">
        <v>0.55307870370370371</v>
      </c>
      <c r="J167">
        <v>8</v>
      </c>
      <c r="K167" t="s">
        <v>16</v>
      </c>
      <c r="O167" t="s">
        <v>12</v>
      </c>
      <c r="R167" s="46">
        <v>39799</v>
      </c>
      <c r="S167" s="47">
        <v>0.35804398148148148</v>
      </c>
      <c r="T167" t="s">
        <v>73</v>
      </c>
    </row>
    <row r="168" spans="8:20">
      <c r="H168" s="46">
        <v>39862</v>
      </c>
      <c r="I168" s="47">
        <v>0.55945601851851856</v>
      </c>
      <c r="J168">
        <v>7</v>
      </c>
      <c r="K168" t="s">
        <v>16</v>
      </c>
      <c r="O168" t="s">
        <v>12</v>
      </c>
      <c r="R168" s="46">
        <v>39799</v>
      </c>
      <c r="S168" s="47">
        <v>0.39275462962962965</v>
      </c>
      <c r="T168" t="s">
        <v>73</v>
      </c>
    </row>
    <row r="169" spans="8:20">
      <c r="H169" s="46">
        <v>39862</v>
      </c>
      <c r="I169" s="47">
        <v>0.56332175925925931</v>
      </c>
      <c r="J169">
        <v>8</v>
      </c>
      <c r="K169" t="s">
        <v>16</v>
      </c>
      <c r="O169" t="s">
        <v>12</v>
      </c>
      <c r="R169" s="46">
        <v>39799</v>
      </c>
      <c r="S169" s="47">
        <v>0.39277777777777773</v>
      </c>
      <c r="T169" t="s">
        <v>73</v>
      </c>
    </row>
    <row r="170" spans="8:20">
      <c r="H170" s="46">
        <v>39862</v>
      </c>
      <c r="I170" s="47">
        <v>0.56524305555555554</v>
      </c>
      <c r="J170">
        <v>8</v>
      </c>
      <c r="K170" t="s">
        <v>16</v>
      </c>
      <c r="O170" t="s">
        <v>12</v>
      </c>
      <c r="R170" s="46">
        <v>39799</v>
      </c>
      <c r="S170" s="47">
        <v>0.39324074074074072</v>
      </c>
      <c r="T170" t="s">
        <v>73</v>
      </c>
    </row>
    <row r="171" spans="8:20">
      <c r="H171" s="46">
        <v>39862</v>
      </c>
      <c r="I171" s="47">
        <v>0.56585648148148149</v>
      </c>
      <c r="J171">
        <v>8</v>
      </c>
      <c r="K171" t="s">
        <v>16</v>
      </c>
      <c r="O171" t="s">
        <v>12</v>
      </c>
      <c r="R171" s="46">
        <v>39799</v>
      </c>
      <c r="S171" s="47">
        <v>0.39326388888888886</v>
      </c>
      <c r="T171" t="s">
        <v>73</v>
      </c>
    </row>
    <row r="172" spans="8:20">
      <c r="H172" s="46">
        <v>39862</v>
      </c>
      <c r="I172" s="47">
        <v>0.56642361111111106</v>
      </c>
      <c r="J172">
        <v>13</v>
      </c>
      <c r="K172" t="s">
        <v>16</v>
      </c>
      <c r="N172" t="s">
        <v>12</v>
      </c>
      <c r="R172" s="46">
        <v>39799</v>
      </c>
      <c r="S172" s="47">
        <v>0.42016203703703708</v>
      </c>
      <c r="T172" t="s">
        <v>73</v>
      </c>
    </row>
    <row r="173" spans="8:20">
      <c r="H173" s="46">
        <v>39862</v>
      </c>
      <c r="I173" s="47">
        <v>0.61534722222222216</v>
      </c>
      <c r="J173">
        <v>13</v>
      </c>
      <c r="K173" t="s">
        <v>16</v>
      </c>
      <c r="N173" t="s">
        <v>12</v>
      </c>
      <c r="R173" s="46">
        <v>39799</v>
      </c>
      <c r="S173" s="47">
        <v>0.42018518518518522</v>
      </c>
      <c r="T173" t="s">
        <v>73</v>
      </c>
    </row>
    <row r="174" spans="8:20">
      <c r="H174" s="46">
        <v>39862</v>
      </c>
      <c r="I174" s="47">
        <v>0.73445601851851849</v>
      </c>
      <c r="J174">
        <v>9</v>
      </c>
      <c r="K174" t="s">
        <v>16</v>
      </c>
      <c r="M174" t="s">
        <v>12</v>
      </c>
      <c r="R174" s="46">
        <v>39799</v>
      </c>
      <c r="S174" s="47">
        <v>0.46809027777777779</v>
      </c>
      <c r="T174" t="s">
        <v>73</v>
      </c>
    </row>
    <row r="175" spans="8:20">
      <c r="H175" s="46">
        <v>39863</v>
      </c>
      <c r="I175" s="47">
        <v>0.41684027777777777</v>
      </c>
      <c r="J175">
        <v>13</v>
      </c>
      <c r="K175" t="s">
        <v>16</v>
      </c>
      <c r="N175" t="s">
        <v>12</v>
      </c>
      <c r="R175" s="46">
        <v>39799</v>
      </c>
      <c r="S175" s="47">
        <v>0.46811342592592592</v>
      </c>
      <c r="T175" t="s">
        <v>73</v>
      </c>
    </row>
    <row r="176" spans="8:20">
      <c r="H176" s="46">
        <v>39863</v>
      </c>
      <c r="I176" s="47">
        <v>0.42047453703703702</v>
      </c>
      <c r="J176">
        <v>13</v>
      </c>
      <c r="K176" t="s">
        <v>16</v>
      </c>
      <c r="N176" t="s">
        <v>12</v>
      </c>
      <c r="R176" s="46">
        <v>39799</v>
      </c>
      <c r="S176" s="47">
        <v>0.48734953703703704</v>
      </c>
      <c r="T176" t="s">
        <v>73</v>
      </c>
    </row>
    <row r="177" spans="8:20">
      <c r="H177" s="46">
        <v>39863</v>
      </c>
      <c r="I177" s="47">
        <v>0.42267361111111112</v>
      </c>
      <c r="J177">
        <v>8</v>
      </c>
      <c r="K177" t="s">
        <v>16</v>
      </c>
      <c r="M177" t="s">
        <v>12</v>
      </c>
      <c r="R177" s="46">
        <v>39799</v>
      </c>
      <c r="S177" s="47">
        <v>0.48736111111111113</v>
      </c>
      <c r="T177" t="s">
        <v>73</v>
      </c>
    </row>
    <row r="178" spans="8:20">
      <c r="H178" s="46">
        <v>39864</v>
      </c>
      <c r="I178" s="47">
        <v>0.43127314814814816</v>
      </c>
      <c r="J178">
        <v>10</v>
      </c>
      <c r="K178" t="s">
        <v>16</v>
      </c>
      <c r="O178" t="s">
        <v>12</v>
      </c>
      <c r="R178" s="46">
        <v>39799</v>
      </c>
      <c r="S178" s="47">
        <v>0.50149305555555557</v>
      </c>
      <c r="T178" t="s">
        <v>73</v>
      </c>
    </row>
    <row r="179" spans="8:20">
      <c r="H179" s="46">
        <v>39864</v>
      </c>
      <c r="I179" s="47">
        <v>0.43193287037037037</v>
      </c>
      <c r="J179">
        <v>41</v>
      </c>
      <c r="K179" t="s">
        <v>15</v>
      </c>
      <c r="O179" t="s">
        <v>12</v>
      </c>
      <c r="R179" s="46">
        <v>39799</v>
      </c>
      <c r="S179" s="47">
        <v>0.50151620370370364</v>
      </c>
      <c r="T179" t="s">
        <v>73</v>
      </c>
    </row>
    <row r="180" spans="8:20">
      <c r="H180" s="46">
        <v>39864</v>
      </c>
      <c r="I180" s="47">
        <v>0.44473379629629628</v>
      </c>
      <c r="J180">
        <v>55</v>
      </c>
      <c r="K180" t="s">
        <v>15</v>
      </c>
      <c r="O180" t="s">
        <v>12</v>
      </c>
      <c r="R180" s="46">
        <v>39799</v>
      </c>
      <c r="S180" s="47">
        <v>0.50202546296296291</v>
      </c>
      <c r="T180" t="s">
        <v>73</v>
      </c>
    </row>
    <row r="181" spans="8:20">
      <c r="H181" s="46">
        <v>39864</v>
      </c>
      <c r="I181" s="47">
        <v>0.45451388888888888</v>
      </c>
      <c r="J181">
        <v>56</v>
      </c>
      <c r="K181" t="s">
        <v>16</v>
      </c>
      <c r="N181" t="s">
        <v>12</v>
      </c>
      <c r="R181" s="46">
        <v>39799</v>
      </c>
      <c r="S181" s="47">
        <v>0.50880787037037034</v>
      </c>
      <c r="T181" t="s">
        <v>73</v>
      </c>
    </row>
    <row r="182" spans="8:20">
      <c r="H182" s="46">
        <v>39864</v>
      </c>
      <c r="I182" s="47">
        <v>0.46878472222222217</v>
      </c>
      <c r="J182">
        <v>42</v>
      </c>
      <c r="K182" t="s">
        <v>15</v>
      </c>
      <c r="M182" t="s">
        <v>12</v>
      </c>
      <c r="R182" s="46">
        <v>39799</v>
      </c>
      <c r="S182" s="47">
        <v>0.50881944444444438</v>
      </c>
      <c r="T182" t="s">
        <v>73</v>
      </c>
    </row>
    <row r="183" spans="8:20">
      <c r="H183" s="46">
        <v>39864</v>
      </c>
      <c r="I183" s="47">
        <v>0.46988425925925931</v>
      </c>
      <c r="J183">
        <v>35</v>
      </c>
      <c r="K183" t="s">
        <v>16</v>
      </c>
      <c r="O183" t="s">
        <v>12</v>
      </c>
      <c r="R183" s="46">
        <v>39799</v>
      </c>
      <c r="S183" s="47">
        <v>0.50908564814814816</v>
      </c>
      <c r="T183" t="s">
        <v>73</v>
      </c>
    </row>
    <row r="184" spans="8:20">
      <c r="H184" s="46">
        <v>39864</v>
      </c>
      <c r="I184" s="47">
        <v>0.47159722222222222</v>
      </c>
      <c r="J184">
        <v>83</v>
      </c>
      <c r="K184" t="s">
        <v>15</v>
      </c>
      <c r="N184" t="s">
        <v>12</v>
      </c>
      <c r="R184" s="46">
        <v>39799</v>
      </c>
      <c r="S184" s="47">
        <v>0.5090972222222222</v>
      </c>
      <c r="T184" t="s">
        <v>73</v>
      </c>
    </row>
    <row r="185" spans="8:20">
      <c r="H185" s="46">
        <v>39868</v>
      </c>
      <c r="I185" s="47">
        <v>0.40871527777777777</v>
      </c>
      <c r="J185">
        <v>43</v>
      </c>
      <c r="K185" t="s">
        <v>15</v>
      </c>
      <c r="O185" t="s">
        <v>12</v>
      </c>
      <c r="R185" s="46">
        <v>39799</v>
      </c>
      <c r="S185" s="47">
        <v>0.510625</v>
      </c>
      <c r="T185" t="s">
        <v>73</v>
      </c>
    </row>
    <row r="186" spans="8:20">
      <c r="H186" s="46">
        <v>39868</v>
      </c>
      <c r="I186" s="47">
        <v>0.41101851851851851</v>
      </c>
      <c r="J186">
        <v>60</v>
      </c>
      <c r="K186" t="s">
        <v>15</v>
      </c>
      <c r="P186" t="s">
        <v>12</v>
      </c>
      <c r="R186" s="46">
        <v>39799</v>
      </c>
      <c r="S186" s="47">
        <v>0.51063657407407403</v>
      </c>
      <c r="T186" t="s">
        <v>73</v>
      </c>
    </row>
    <row r="187" spans="8:20">
      <c r="H187" s="46">
        <v>39868</v>
      </c>
      <c r="I187" s="47">
        <v>0.4236226851851852</v>
      </c>
      <c r="J187">
        <v>145</v>
      </c>
      <c r="K187" t="s">
        <v>15</v>
      </c>
      <c r="M187" t="s">
        <v>12</v>
      </c>
      <c r="R187" s="46">
        <v>39800</v>
      </c>
      <c r="S187" s="47">
        <v>0.52422453703703698</v>
      </c>
      <c r="T187" t="s">
        <v>73</v>
      </c>
    </row>
    <row r="188" spans="8:20">
      <c r="H188" s="46">
        <v>39877</v>
      </c>
      <c r="I188" s="47">
        <v>0.42318287037037039</v>
      </c>
      <c r="J188">
        <v>110</v>
      </c>
      <c r="K188" t="s">
        <v>15</v>
      </c>
      <c r="O188" t="s">
        <v>12</v>
      </c>
      <c r="R188" s="46">
        <v>39800</v>
      </c>
      <c r="S188" s="47">
        <v>0.52424768518518516</v>
      </c>
      <c r="T188" t="s">
        <v>73</v>
      </c>
    </row>
    <row r="189" spans="8:20">
      <c r="H189" s="46">
        <v>39879</v>
      </c>
      <c r="I189" s="47">
        <v>0.4750462962962963</v>
      </c>
      <c r="J189">
        <v>37</v>
      </c>
      <c r="K189" t="s">
        <v>16</v>
      </c>
      <c r="M189" t="s">
        <v>12</v>
      </c>
      <c r="R189" s="46">
        <v>39800</v>
      </c>
      <c r="S189" s="47">
        <v>0.52605324074074067</v>
      </c>
      <c r="T189" t="s">
        <v>73</v>
      </c>
    </row>
    <row r="190" spans="8:20">
      <c r="H190" s="46">
        <v>39879</v>
      </c>
      <c r="I190" s="47">
        <v>0.47740740740740745</v>
      </c>
      <c r="J190">
        <v>10</v>
      </c>
      <c r="K190" t="s">
        <v>16</v>
      </c>
      <c r="O190" t="s">
        <v>12</v>
      </c>
      <c r="R190" s="46">
        <v>39800</v>
      </c>
      <c r="S190" s="47">
        <v>0.52607638888888886</v>
      </c>
      <c r="T190" t="s">
        <v>73</v>
      </c>
    </row>
    <row r="191" spans="8:20">
      <c r="H191" s="46">
        <v>39879</v>
      </c>
      <c r="I191" s="47">
        <v>0.4794444444444444</v>
      </c>
      <c r="J191">
        <v>101</v>
      </c>
      <c r="K191" t="s">
        <v>15</v>
      </c>
      <c r="P191" t="s">
        <v>12</v>
      </c>
      <c r="R191" s="46">
        <v>39800</v>
      </c>
      <c r="S191" s="47">
        <v>0.52721064814814811</v>
      </c>
      <c r="T191" t="s">
        <v>73</v>
      </c>
    </row>
    <row r="192" spans="8:20">
      <c r="H192" s="46">
        <v>39879</v>
      </c>
      <c r="I192" s="47">
        <v>0.53549768518518526</v>
      </c>
      <c r="J192">
        <v>16</v>
      </c>
      <c r="K192" t="s">
        <v>16</v>
      </c>
      <c r="M192" t="s">
        <v>12</v>
      </c>
      <c r="R192" s="46">
        <v>39800</v>
      </c>
      <c r="S192" s="47">
        <v>0.5272337962962963</v>
      </c>
      <c r="T192" t="s">
        <v>73</v>
      </c>
    </row>
    <row r="193" spans="8:20">
      <c r="H193" s="46">
        <v>39880</v>
      </c>
      <c r="I193" s="47">
        <v>0.63376157407407407</v>
      </c>
      <c r="J193">
        <v>21</v>
      </c>
      <c r="K193" t="s">
        <v>16</v>
      </c>
      <c r="M193" t="s">
        <v>12</v>
      </c>
      <c r="R193" s="46">
        <v>39800</v>
      </c>
      <c r="S193" s="47">
        <v>0.57347222222222227</v>
      </c>
      <c r="T193" t="s">
        <v>73</v>
      </c>
    </row>
    <row r="194" spans="8:20">
      <c r="H194" s="46">
        <v>39880</v>
      </c>
      <c r="I194" s="47">
        <v>0.64246527777777784</v>
      </c>
      <c r="J194">
        <v>24</v>
      </c>
      <c r="K194" t="s">
        <v>16</v>
      </c>
      <c r="O194" t="s">
        <v>12</v>
      </c>
      <c r="R194" s="46">
        <v>39800</v>
      </c>
      <c r="S194" s="47">
        <v>0.57349537037037035</v>
      </c>
      <c r="T194" t="s">
        <v>73</v>
      </c>
    </row>
    <row r="195" spans="8:20">
      <c r="H195" s="46">
        <v>39880</v>
      </c>
      <c r="I195" s="47">
        <v>0.65067129629629628</v>
      </c>
      <c r="J195">
        <v>8</v>
      </c>
      <c r="K195" t="s">
        <v>16</v>
      </c>
      <c r="M195" t="s">
        <v>12</v>
      </c>
      <c r="R195" s="46">
        <v>39800</v>
      </c>
      <c r="S195" s="47">
        <v>0.62982638888888887</v>
      </c>
      <c r="T195" t="s">
        <v>73</v>
      </c>
    </row>
    <row r="196" spans="8:20">
      <c r="H196" s="46">
        <v>39882</v>
      </c>
      <c r="I196" s="47">
        <v>0.52266203703703706</v>
      </c>
      <c r="J196">
        <v>59</v>
      </c>
      <c r="K196" t="s">
        <v>15</v>
      </c>
      <c r="O196" t="s">
        <v>12</v>
      </c>
      <c r="R196" s="46">
        <v>39800</v>
      </c>
      <c r="S196" s="47">
        <v>0.62984953703703705</v>
      </c>
      <c r="T196" t="s">
        <v>73</v>
      </c>
    </row>
    <row r="197" spans="8:20">
      <c r="H197" s="46">
        <v>39882</v>
      </c>
      <c r="I197" s="47">
        <v>0.60327546296296297</v>
      </c>
      <c r="J197">
        <v>79</v>
      </c>
      <c r="K197" t="s">
        <v>15</v>
      </c>
      <c r="O197" t="s">
        <v>12</v>
      </c>
      <c r="R197" s="46">
        <v>39800</v>
      </c>
      <c r="S197" s="47">
        <v>0.63074074074074071</v>
      </c>
      <c r="T197" t="s">
        <v>73</v>
      </c>
    </row>
    <row r="198" spans="8:20">
      <c r="H198" s="46">
        <v>39882</v>
      </c>
      <c r="I198" s="47">
        <v>0.62626157407407412</v>
      </c>
      <c r="J198">
        <v>207</v>
      </c>
      <c r="K198" t="s">
        <v>15</v>
      </c>
      <c r="O198" t="s">
        <v>12</v>
      </c>
      <c r="R198" s="46">
        <v>39800</v>
      </c>
      <c r="S198" s="47">
        <v>0.63075231481481475</v>
      </c>
      <c r="T198" t="s">
        <v>73</v>
      </c>
    </row>
    <row r="199" spans="8:20">
      <c r="H199" s="46">
        <v>39883</v>
      </c>
      <c r="I199" s="47">
        <v>0.69239583333333332</v>
      </c>
      <c r="J199">
        <v>18</v>
      </c>
      <c r="K199" t="s">
        <v>16</v>
      </c>
      <c r="N199" t="s">
        <v>12</v>
      </c>
      <c r="R199" s="46">
        <v>39800</v>
      </c>
      <c r="S199" s="47">
        <v>0.63211805555555556</v>
      </c>
      <c r="T199" t="s">
        <v>73</v>
      </c>
    </row>
    <row r="200" spans="8:20">
      <c r="H200" s="46">
        <v>39883</v>
      </c>
      <c r="I200" s="47">
        <v>0.69416666666666671</v>
      </c>
      <c r="J200">
        <v>11</v>
      </c>
      <c r="K200" t="s">
        <v>16</v>
      </c>
      <c r="M200" t="s">
        <v>12</v>
      </c>
      <c r="R200" s="46">
        <v>39800</v>
      </c>
      <c r="S200" s="47">
        <v>0.6321296296296296</v>
      </c>
      <c r="T200" t="s">
        <v>73</v>
      </c>
    </row>
    <row r="201" spans="8:20">
      <c r="H201" s="46">
        <v>39883</v>
      </c>
      <c r="I201" s="47">
        <v>0.69473379629629628</v>
      </c>
      <c r="J201">
        <v>15</v>
      </c>
      <c r="K201" t="s">
        <v>16</v>
      </c>
      <c r="O201" t="s">
        <v>12</v>
      </c>
      <c r="R201" s="46">
        <v>39800</v>
      </c>
      <c r="S201" s="47">
        <v>0.65425925925925921</v>
      </c>
      <c r="T201" t="s">
        <v>73</v>
      </c>
    </row>
    <row r="202" spans="8:20">
      <c r="H202" s="46">
        <v>39883</v>
      </c>
      <c r="I202" s="47">
        <v>0.695775462962963</v>
      </c>
      <c r="J202">
        <v>17</v>
      </c>
      <c r="K202" t="s">
        <v>15</v>
      </c>
      <c r="O202" t="s">
        <v>12</v>
      </c>
      <c r="R202" s="46">
        <v>39800</v>
      </c>
      <c r="S202" s="47">
        <v>0.6542824074074074</v>
      </c>
      <c r="T202" t="s">
        <v>73</v>
      </c>
    </row>
    <row r="203" spans="8:20">
      <c r="H203" s="46">
        <v>39884</v>
      </c>
      <c r="I203" s="47">
        <v>0.37304398148148149</v>
      </c>
      <c r="J203">
        <v>15</v>
      </c>
      <c r="K203" t="s">
        <v>16</v>
      </c>
      <c r="N203" t="s">
        <v>12</v>
      </c>
      <c r="R203" s="46">
        <v>39800</v>
      </c>
      <c r="S203" s="47">
        <v>0.65490740740740738</v>
      </c>
      <c r="T203" t="s">
        <v>73</v>
      </c>
    </row>
    <row r="204" spans="8:20">
      <c r="H204" s="46">
        <v>39884</v>
      </c>
      <c r="I204" s="47">
        <v>0.54747685185185191</v>
      </c>
      <c r="J204">
        <v>96</v>
      </c>
      <c r="K204" t="s">
        <v>15</v>
      </c>
      <c r="O204" t="s">
        <v>12</v>
      </c>
      <c r="R204" s="46">
        <v>39800</v>
      </c>
      <c r="S204" s="47">
        <v>0.65528935185185189</v>
      </c>
      <c r="T204" t="s">
        <v>73</v>
      </c>
    </row>
    <row r="205" spans="8:20">
      <c r="H205" s="46">
        <v>39886</v>
      </c>
      <c r="I205" s="47">
        <v>0.54998842592592589</v>
      </c>
      <c r="J205">
        <v>9</v>
      </c>
      <c r="K205" t="s">
        <v>16</v>
      </c>
      <c r="O205" t="s">
        <v>12</v>
      </c>
      <c r="R205" s="46">
        <v>39800</v>
      </c>
      <c r="S205" s="47">
        <v>0.65531249999999996</v>
      </c>
      <c r="T205" t="s">
        <v>73</v>
      </c>
    </row>
    <row r="206" spans="8:20">
      <c r="H206" s="46">
        <v>39886</v>
      </c>
      <c r="I206" s="47">
        <v>0.55077546296296298</v>
      </c>
      <c r="J206">
        <v>9</v>
      </c>
      <c r="K206" t="s">
        <v>16</v>
      </c>
      <c r="O206" t="s">
        <v>12</v>
      </c>
      <c r="R206" s="46">
        <v>39800</v>
      </c>
      <c r="S206" s="47">
        <v>0.65561342592592597</v>
      </c>
      <c r="T206" t="s">
        <v>73</v>
      </c>
    </row>
    <row r="207" spans="8:20">
      <c r="H207" s="46">
        <v>39887</v>
      </c>
      <c r="I207" s="47">
        <v>0.49414351851851851</v>
      </c>
      <c r="J207">
        <v>8</v>
      </c>
      <c r="K207" t="s">
        <v>16</v>
      </c>
      <c r="M207" t="s">
        <v>12</v>
      </c>
      <c r="R207" s="46">
        <v>39800</v>
      </c>
      <c r="S207" s="47">
        <v>0.65563657407407405</v>
      </c>
      <c r="T207" t="s">
        <v>73</v>
      </c>
    </row>
    <row r="208" spans="8:20">
      <c r="H208" s="46">
        <v>39888</v>
      </c>
      <c r="I208" s="47">
        <v>0.42299768518518516</v>
      </c>
      <c r="J208">
        <v>13</v>
      </c>
      <c r="K208" t="s">
        <v>16</v>
      </c>
      <c r="N208" t="s">
        <v>12</v>
      </c>
      <c r="R208" s="46">
        <v>39800</v>
      </c>
      <c r="S208" s="47">
        <v>0.6569328703703704</v>
      </c>
      <c r="T208" t="s">
        <v>73</v>
      </c>
    </row>
    <row r="209" spans="8:20">
      <c r="H209" s="46">
        <v>39888</v>
      </c>
      <c r="I209" s="47">
        <v>0.42368055555555556</v>
      </c>
      <c r="J209">
        <v>67</v>
      </c>
      <c r="K209" t="s">
        <v>15</v>
      </c>
      <c r="N209" t="s">
        <v>12</v>
      </c>
      <c r="R209" s="46">
        <v>39800</v>
      </c>
      <c r="S209" s="47">
        <v>0.65694444444444444</v>
      </c>
      <c r="T209" t="s">
        <v>73</v>
      </c>
    </row>
    <row r="210" spans="8:20">
      <c r="H210" s="46">
        <v>39888</v>
      </c>
      <c r="I210" s="47">
        <v>0.69364583333333341</v>
      </c>
      <c r="J210">
        <v>14</v>
      </c>
      <c r="K210" t="s">
        <v>16</v>
      </c>
      <c r="N210" t="s">
        <v>12</v>
      </c>
      <c r="R210" s="46">
        <v>39800</v>
      </c>
      <c r="S210" s="47">
        <v>0.68487268518518529</v>
      </c>
      <c r="T210" t="s">
        <v>73</v>
      </c>
    </row>
    <row r="211" spans="8:20">
      <c r="H211" s="46">
        <v>39888</v>
      </c>
      <c r="I211" s="47">
        <v>0.70901620370370377</v>
      </c>
      <c r="J211">
        <v>12</v>
      </c>
      <c r="K211" t="s">
        <v>16</v>
      </c>
      <c r="N211" t="s">
        <v>12</v>
      </c>
      <c r="R211" s="46">
        <v>39800</v>
      </c>
      <c r="S211" s="47">
        <v>0.68489583333333337</v>
      </c>
      <c r="T211" t="s">
        <v>73</v>
      </c>
    </row>
    <row r="212" spans="8:20">
      <c r="H212" s="46">
        <v>39888</v>
      </c>
      <c r="I212" s="47">
        <v>0.70975694444444448</v>
      </c>
      <c r="J212">
        <v>89</v>
      </c>
      <c r="K212" t="s">
        <v>15</v>
      </c>
      <c r="M212" t="s">
        <v>12</v>
      </c>
      <c r="R212" s="46">
        <v>39800</v>
      </c>
      <c r="S212" s="47">
        <v>0.68585648148148148</v>
      </c>
      <c r="T212" t="s">
        <v>67</v>
      </c>
    </row>
    <row r="213" spans="8:20">
      <c r="H213" s="46">
        <v>39889</v>
      </c>
      <c r="I213" s="47">
        <v>0.6885648148148148</v>
      </c>
      <c r="J213">
        <v>47</v>
      </c>
      <c r="K213" t="s">
        <v>16</v>
      </c>
      <c r="O213" t="s">
        <v>12</v>
      </c>
      <c r="R213" s="46">
        <v>39800</v>
      </c>
      <c r="S213" s="47">
        <v>0.7000925925925926</v>
      </c>
      <c r="T213" t="s">
        <v>67</v>
      </c>
    </row>
    <row r="214" spans="8:20">
      <c r="H214" s="46">
        <v>39889</v>
      </c>
      <c r="I214" s="47">
        <v>0.71149305555555553</v>
      </c>
      <c r="J214">
        <v>56</v>
      </c>
      <c r="K214" t="s">
        <v>15</v>
      </c>
      <c r="O214" t="s">
        <v>12</v>
      </c>
      <c r="R214" s="46">
        <v>39801</v>
      </c>
      <c r="S214" s="47">
        <v>0.59644675925925927</v>
      </c>
      <c r="T214" t="s">
        <v>71</v>
      </c>
    </row>
    <row r="215" spans="8:20">
      <c r="H215" s="46">
        <v>39890</v>
      </c>
      <c r="I215" s="47">
        <v>0.44188657407407406</v>
      </c>
      <c r="J215">
        <v>29</v>
      </c>
      <c r="K215" t="s">
        <v>15</v>
      </c>
      <c r="O215" t="s">
        <v>12</v>
      </c>
      <c r="R215" s="46">
        <v>39801</v>
      </c>
      <c r="S215" s="47">
        <v>0.59712962962962968</v>
      </c>
      <c r="T215" t="s">
        <v>73</v>
      </c>
    </row>
    <row r="216" spans="8:20">
      <c r="H216" s="46">
        <v>39890</v>
      </c>
      <c r="I216" s="47">
        <v>0.45423611111111112</v>
      </c>
      <c r="J216">
        <v>87</v>
      </c>
      <c r="K216" t="s">
        <v>15</v>
      </c>
      <c r="O216" t="s">
        <v>12</v>
      </c>
      <c r="R216" s="46">
        <v>39801</v>
      </c>
      <c r="S216" s="47">
        <v>0.59714120370370372</v>
      </c>
      <c r="T216" t="s">
        <v>73</v>
      </c>
    </row>
    <row r="217" spans="8:20">
      <c r="H217" s="46">
        <v>39890</v>
      </c>
      <c r="I217" s="47">
        <v>0.53164351851851854</v>
      </c>
      <c r="J217">
        <v>151</v>
      </c>
      <c r="K217" t="s">
        <v>16</v>
      </c>
      <c r="M217" t="s">
        <v>12</v>
      </c>
      <c r="R217" s="46">
        <v>39801</v>
      </c>
      <c r="S217" s="47">
        <v>0.59876157407407404</v>
      </c>
      <c r="T217" t="s">
        <v>73</v>
      </c>
    </row>
    <row r="218" spans="8:20">
      <c r="H218" s="46">
        <v>39890</v>
      </c>
      <c r="I218" s="47">
        <v>0.62984953703703705</v>
      </c>
      <c r="J218">
        <v>100</v>
      </c>
      <c r="K218" t="s">
        <v>15</v>
      </c>
      <c r="P218" t="s">
        <v>12</v>
      </c>
      <c r="R218" s="46">
        <v>39801</v>
      </c>
      <c r="S218" s="47">
        <v>0.59877314814814808</v>
      </c>
      <c r="T218" t="s">
        <v>73</v>
      </c>
    </row>
    <row r="219" spans="8:20">
      <c r="H219" s="46">
        <v>39891</v>
      </c>
      <c r="I219" s="47">
        <v>0.53528935185185189</v>
      </c>
      <c r="J219">
        <v>266</v>
      </c>
      <c r="K219" t="s">
        <v>15</v>
      </c>
      <c r="O219" t="s">
        <v>12</v>
      </c>
      <c r="R219" s="46">
        <v>39801</v>
      </c>
      <c r="S219" s="47">
        <v>0.61033564814814811</v>
      </c>
      <c r="T219" t="s">
        <v>68</v>
      </c>
    </row>
    <row r="220" spans="8:20">
      <c r="H220" s="46">
        <v>39892</v>
      </c>
      <c r="I220" s="47">
        <v>0.43630787037037039</v>
      </c>
      <c r="J220">
        <v>366</v>
      </c>
      <c r="K220" t="s">
        <v>15</v>
      </c>
      <c r="O220" t="s">
        <v>12</v>
      </c>
      <c r="R220" s="46">
        <v>39801</v>
      </c>
      <c r="S220" s="47">
        <v>0.61061342592592593</v>
      </c>
      <c r="T220" t="s">
        <v>68</v>
      </c>
    </row>
    <row r="221" spans="8:20">
      <c r="H221" s="46">
        <v>39892</v>
      </c>
      <c r="I221" s="47">
        <v>0.63407407407407412</v>
      </c>
      <c r="J221">
        <v>17</v>
      </c>
      <c r="K221" t="s">
        <v>16</v>
      </c>
      <c r="N221" t="s">
        <v>12</v>
      </c>
      <c r="R221" s="46">
        <v>39801</v>
      </c>
      <c r="S221" s="47">
        <v>0.41371527777777778</v>
      </c>
      <c r="T221" t="s">
        <v>67</v>
      </c>
    </row>
    <row r="222" spans="8:20">
      <c r="H222" s="46">
        <v>39892</v>
      </c>
      <c r="I222" s="47">
        <v>0.63572916666666668</v>
      </c>
      <c r="J222">
        <v>16</v>
      </c>
      <c r="K222" t="s">
        <v>16</v>
      </c>
      <c r="N222" t="s">
        <v>12</v>
      </c>
      <c r="R222" s="46">
        <v>39801</v>
      </c>
      <c r="S222" s="47">
        <v>0.48606481481481478</v>
      </c>
      <c r="T222" t="s">
        <v>73</v>
      </c>
    </row>
    <row r="223" spans="8:20">
      <c r="H223" s="46">
        <v>39892</v>
      </c>
      <c r="I223" s="47">
        <v>0.71876157407407415</v>
      </c>
      <c r="J223">
        <v>17</v>
      </c>
      <c r="K223" t="s">
        <v>16</v>
      </c>
      <c r="N223" t="s">
        <v>12</v>
      </c>
      <c r="R223" s="46">
        <v>39801</v>
      </c>
      <c r="S223" s="47">
        <v>0.48607638888888888</v>
      </c>
      <c r="T223" t="s">
        <v>73</v>
      </c>
    </row>
    <row r="224" spans="8:20">
      <c r="H224" s="46">
        <v>39893</v>
      </c>
      <c r="I224" s="47">
        <v>0.45597222222222222</v>
      </c>
      <c r="J224">
        <v>15</v>
      </c>
      <c r="K224" t="s">
        <v>16</v>
      </c>
      <c r="M224" t="s">
        <v>12</v>
      </c>
      <c r="R224" s="46">
        <v>39801</v>
      </c>
      <c r="S224" s="47">
        <v>0.48674768518518513</v>
      </c>
      <c r="T224" t="s">
        <v>73</v>
      </c>
    </row>
    <row r="225" spans="8:20">
      <c r="H225" s="46">
        <v>39893</v>
      </c>
      <c r="I225" s="47">
        <v>0.51884259259259258</v>
      </c>
      <c r="J225">
        <v>91</v>
      </c>
      <c r="K225" t="s">
        <v>15</v>
      </c>
      <c r="O225" t="s">
        <v>12</v>
      </c>
      <c r="R225" s="46">
        <v>39801</v>
      </c>
      <c r="S225" s="47">
        <v>0.48675925925925928</v>
      </c>
      <c r="T225" t="s">
        <v>73</v>
      </c>
    </row>
    <row r="226" spans="8:20">
      <c r="H226" s="46">
        <v>39893</v>
      </c>
      <c r="I226" s="47">
        <v>0.54150462962962964</v>
      </c>
      <c r="J226">
        <v>15</v>
      </c>
      <c r="K226" t="s">
        <v>16</v>
      </c>
      <c r="N226" t="s">
        <v>12</v>
      </c>
      <c r="R226" s="46">
        <v>39801</v>
      </c>
      <c r="S226" s="47">
        <v>0.48767361111111113</v>
      </c>
      <c r="T226" t="s">
        <v>73</v>
      </c>
    </row>
    <row r="227" spans="8:20">
      <c r="H227" s="46">
        <v>39895</v>
      </c>
      <c r="I227" s="47">
        <v>0.6461689814814815</v>
      </c>
      <c r="J227">
        <v>241</v>
      </c>
      <c r="K227" t="s">
        <v>15</v>
      </c>
      <c r="O227" t="s">
        <v>12</v>
      </c>
      <c r="R227" s="46">
        <v>39801</v>
      </c>
      <c r="S227" s="47">
        <v>0.48768518518518517</v>
      </c>
      <c r="T227" t="s">
        <v>73</v>
      </c>
    </row>
    <row r="228" spans="8:20">
      <c r="H228" s="46">
        <v>39895</v>
      </c>
      <c r="I228" s="47">
        <v>0.70856481481481481</v>
      </c>
      <c r="J228">
        <v>12</v>
      </c>
      <c r="K228" t="s">
        <v>16</v>
      </c>
      <c r="M228" t="s">
        <v>12</v>
      </c>
      <c r="R228" s="46">
        <v>39801</v>
      </c>
      <c r="S228" s="47">
        <v>0.48853009259259261</v>
      </c>
      <c r="T228" t="s">
        <v>73</v>
      </c>
    </row>
    <row r="229" spans="8:20">
      <c r="H229" s="46">
        <v>39895</v>
      </c>
      <c r="I229" s="47">
        <v>0.70971064814814822</v>
      </c>
      <c r="J229">
        <v>21</v>
      </c>
      <c r="K229" t="s">
        <v>16</v>
      </c>
      <c r="N229" t="s">
        <v>12</v>
      </c>
      <c r="R229" s="46">
        <v>39801</v>
      </c>
      <c r="S229" s="47">
        <v>0.48854166666666665</v>
      </c>
      <c r="T229" t="s">
        <v>73</v>
      </c>
    </row>
    <row r="230" spans="8:20">
      <c r="H230" s="46">
        <v>39896</v>
      </c>
      <c r="I230" s="47">
        <v>0.52957175925925926</v>
      </c>
      <c r="J230">
        <v>190</v>
      </c>
      <c r="K230" t="s">
        <v>15</v>
      </c>
      <c r="O230" t="s">
        <v>12</v>
      </c>
      <c r="R230" s="46">
        <v>39801</v>
      </c>
      <c r="S230" s="47">
        <v>0.57847222222222217</v>
      </c>
      <c r="T230" t="s">
        <v>73</v>
      </c>
    </row>
    <row r="231" spans="8:20">
      <c r="H231" s="46">
        <v>39896</v>
      </c>
      <c r="I231" s="47">
        <v>0.66975694444444445</v>
      </c>
      <c r="J231">
        <v>9</v>
      </c>
      <c r="K231" t="s">
        <v>16</v>
      </c>
      <c r="N231" t="s">
        <v>12</v>
      </c>
      <c r="R231" s="46">
        <v>39801</v>
      </c>
      <c r="S231" s="47">
        <v>0.57848379629629632</v>
      </c>
      <c r="T231" t="s">
        <v>73</v>
      </c>
    </row>
    <row r="232" spans="8:20">
      <c r="H232" s="46">
        <v>39896</v>
      </c>
      <c r="I232" s="47">
        <v>0.67009259259259257</v>
      </c>
      <c r="J232">
        <v>16</v>
      </c>
      <c r="K232" t="s">
        <v>16</v>
      </c>
      <c r="N232" t="s">
        <v>12</v>
      </c>
      <c r="R232" s="46">
        <v>39801</v>
      </c>
      <c r="S232" s="47">
        <v>0.57991898148148147</v>
      </c>
      <c r="T232" t="s">
        <v>73</v>
      </c>
    </row>
    <row r="233" spans="8:20">
      <c r="H233" s="46">
        <v>39896</v>
      </c>
      <c r="I233" s="47">
        <v>0.67356481481481489</v>
      </c>
      <c r="J233">
        <v>20</v>
      </c>
      <c r="K233" t="s">
        <v>16</v>
      </c>
      <c r="O233" t="s">
        <v>12</v>
      </c>
      <c r="R233" s="46">
        <v>39801</v>
      </c>
      <c r="S233" s="47">
        <v>0.57994212962962965</v>
      </c>
      <c r="T233" t="s">
        <v>73</v>
      </c>
    </row>
    <row r="234" spans="8:20">
      <c r="H234" s="46">
        <v>39897</v>
      </c>
      <c r="I234" s="47">
        <v>0.43599537037037034</v>
      </c>
      <c r="J234">
        <v>19</v>
      </c>
      <c r="K234" t="s">
        <v>15</v>
      </c>
      <c r="M234" t="s">
        <v>12</v>
      </c>
      <c r="R234" s="46">
        <v>39801</v>
      </c>
      <c r="S234" s="47">
        <v>0.68821759259259263</v>
      </c>
      <c r="T234" t="s">
        <v>67</v>
      </c>
    </row>
    <row r="235" spans="8:20">
      <c r="H235" s="46">
        <v>39897</v>
      </c>
      <c r="I235" s="47">
        <v>0.52583333333333326</v>
      </c>
      <c r="J235">
        <v>20</v>
      </c>
      <c r="K235" t="s">
        <v>16</v>
      </c>
      <c r="O235" t="s">
        <v>12</v>
      </c>
      <c r="R235" s="46">
        <v>39801</v>
      </c>
      <c r="S235" s="47">
        <v>0.7281712962962964</v>
      </c>
      <c r="T235" t="s">
        <v>73</v>
      </c>
    </row>
    <row r="236" spans="8:20">
      <c r="H236" s="46">
        <v>39897</v>
      </c>
      <c r="I236" s="47">
        <v>0.56943287037037038</v>
      </c>
      <c r="J236">
        <v>116</v>
      </c>
      <c r="K236" t="s">
        <v>16</v>
      </c>
      <c r="P236" t="s">
        <v>12</v>
      </c>
      <c r="R236" s="46">
        <v>39801</v>
      </c>
      <c r="S236" s="47">
        <v>0.72819444444444448</v>
      </c>
      <c r="T236" t="s">
        <v>73</v>
      </c>
    </row>
    <row r="237" spans="8:20">
      <c r="H237" s="46">
        <v>39897</v>
      </c>
      <c r="I237" s="47">
        <v>0.57143518518518521</v>
      </c>
      <c r="J237">
        <v>117</v>
      </c>
      <c r="K237" t="s">
        <v>15</v>
      </c>
      <c r="O237" t="s">
        <v>12</v>
      </c>
      <c r="R237" s="46">
        <v>39804</v>
      </c>
      <c r="S237" s="47">
        <v>0.4987037037037037</v>
      </c>
      <c r="T237" t="s">
        <v>67</v>
      </c>
    </row>
    <row r="238" spans="8:20">
      <c r="H238" s="46">
        <v>39898</v>
      </c>
      <c r="I238" s="47">
        <v>0.41636574074074079</v>
      </c>
      <c r="J238">
        <v>14</v>
      </c>
      <c r="K238" t="s">
        <v>16</v>
      </c>
      <c r="N238" t="s">
        <v>12</v>
      </c>
      <c r="R238" s="46">
        <v>39804</v>
      </c>
      <c r="S238" s="47">
        <v>0.57982638888888893</v>
      </c>
      <c r="T238" t="s">
        <v>73</v>
      </c>
    </row>
    <row r="239" spans="8:20">
      <c r="H239" s="46">
        <v>39898</v>
      </c>
      <c r="I239" s="47">
        <v>0.41729166666666667</v>
      </c>
      <c r="J239">
        <v>138</v>
      </c>
      <c r="K239" t="s">
        <v>15</v>
      </c>
      <c r="O239" t="s">
        <v>12</v>
      </c>
      <c r="R239" s="46">
        <v>39804</v>
      </c>
      <c r="S239" s="47">
        <v>0.57983796296296297</v>
      </c>
      <c r="T239" t="s">
        <v>73</v>
      </c>
    </row>
    <row r="240" spans="8:20">
      <c r="H240" s="46">
        <v>39898</v>
      </c>
      <c r="I240" s="47">
        <v>0.42744212962962963</v>
      </c>
      <c r="J240">
        <v>17</v>
      </c>
      <c r="K240" t="s">
        <v>16</v>
      </c>
      <c r="N240" t="s">
        <v>12</v>
      </c>
      <c r="R240" s="46">
        <v>39804</v>
      </c>
      <c r="S240" s="47">
        <v>0.58043981481481477</v>
      </c>
      <c r="T240" t="s">
        <v>73</v>
      </c>
    </row>
    <row r="241" spans="8:20">
      <c r="H241" s="46">
        <v>39899</v>
      </c>
      <c r="I241" s="47">
        <v>0.35200231481481481</v>
      </c>
      <c r="J241">
        <v>19</v>
      </c>
      <c r="K241" t="s">
        <v>16</v>
      </c>
      <c r="M241" t="s">
        <v>12</v>
      </c>
      <c r="R241" s="46">
        <v>39804</v>
      </c>
      <c r="S241" s="47">
        <v>0.58045138888888892</v>
      </c>
      <c r="T241" t="s">
        <v>73</v>
      </c>
    </row>
    <row r="242" spans="8:20">
      <c r="H242" s="46">
        <v>39899</v>
      </c>
      <c r="I242" s="47">
        <v>0.35244212962962962</v>
      </c>
      <c r="J242">
        <v>15</v>
      </c>
      <c r="K242" t="s">
        <v>16</v>
      </c>
      <c r="M242" t="s">
        <v>12</v>
      </c>
      <c r="R242" s="46">
        <v>39804</v>
      </c>
      <c r="S242" s="47">
        <v>0.58105324074074072</v>
      </c>
      <c r="T242" t="s">
        <v>73</v>
      </c>
    </row>
    <row r="243" spans="8:20">
      <c r="H243" s="46">
        <v>39899</v>
      </c>
      <c r="I243" s="47">
        <v>0.35317129629629629</v>
      </c>
      <c r="J243">
        <v>16</v>
      </c>
      <c r="K243" t="s">
        <v>16</v>
      </c>
      <c r="M243" t="s">
        <v>12</v>
      </c>
      <c r="R243" s="46">
        <v>39804</v>
      </c>
      <c r="S243" s="47">
        <v>0.58106481481481487</v>
      </c>
      <c r="T243" t="s">
        <v>73</v>
      </c>
    </row>
    <row r="244" spans="8:20">
      <c r="H244" s="46">
        <v>39899</v>
      </c>
      <c r="I244" s="47">
        <v>0.66548611111111111</v>
      </c>
      <c r="J244">
        <v>45</v>
      </c>
      <c r="K244" t="s">
        <v>15</v>
      </c>
      <c r="O244" t="s">
        <v>12</v>
      </c>
      <c r="R244" s="46">
        <v>39804</v>
      </c>
      <c r="S244" s="47">
        <v>0.58137731481481481</v>
      </c>
      <c r="T244" t="s">
        <v>73</v>
      </c>
    </row>
    <row r="245" spans="8:20">
      <c r="H245" s="46">
        <v>39899</v>
      </c>
      <c r="I245" s="47">
        <v>0.67891203703703706</v>
      </c>
      <c r="J245">
        <v>16</v>
      </c>
      <c r="K245" t="s">
        <v>16</v>
      </c>
      <c r="N245" t="s">
        <v>12</v>
      </c>
      <c r="R245" s="46">
        <v>39804</v>
      </c>
      <c r="S245" s="47">
        <v>0.58140046296296299</v>
      </c>
      <c r="T245" t="s">
        <v>73</v>
      </c>
    </row>
    <row r="246" spans="8:20">
      <c r="H246" s="46">
        <v>39899</v>
      </c>
      <c r="I246" s="47">
        <v>0.69214120370370369</v>
      </c>
      <c r="J246">
        <v>8</v>
      </c>
      <c r="K246" t="s">
        <v>16</v>
      </c>
      <c r="N246" t="s">
        <v>12</v>
      </c>
      <c r="R246" s="46">
        <v>39804</v>
      </c>
      <c r="S246" s="47">
        <v>0.70229166666666665</v>
      </c>
      <c r="T246" t="s">
        <v>73</v>
      </c>
    </row>
    <row r="247" spans="8:20">
      <c r="H247" s="46">
        <v>39899</v>
      </c>
      <c r="I247" s="47">
        <v>0.50100694444444438</v>
      </c>
      <c r="J247">
        <v>298</v>
      </c>
      <c r="K247" t="s">
        <v>15</v>
      </c>
      <c r="O247" t="s">
        <v>12</v>
      </c>
      <c r="R247" s="46">
        <v>39804</v>
      </c>
      <c r="S247" s="47">
        <v>0.70231481481481473</v>
      </c>
      <c r="T247" t="s">
        <v>73</v>
      </c>
    </row>
    <row r="248" spans="8:20">
      <c r="H248" s="46"/>
      <c r="I248" s="47"/>
      <c r="R248" s="46">
        <v>39804</v>
      </c>
      <c r="S248" s="47">
        <v>0.70386574074074071</v>
      </c>
      <c r="T248" t="s">
        <v>67</v>
      </c>
    </row>
    <row r="249" spans="8:20">
      <c r="H249" s="46"/>
      <c r="I249" s="47"/>
      <c r="R249" s="46">
        <v>39804</v>
      </c>
      <c r="S249" s="47">
        <v>0.71373842592592596</v>
      </c>
      <c r="T249" t="s">
        <v>73</v>
      </c>
    </row>
    <row r="250" spans="8:20">
      <c r="H250" s="46"/>
      <c r="I250" s="47"/>
      <c r="R250" s="46">
        <v>39804</v>
      </c>
      <c r="S250" s="47">
        <v>0.71376157407407403</v>
      </c>
      <c r="T250" t="s">
        <v>73</v>
      </c>
    </row>
    <row r="251" spans="8:20">
      <c r="R251" s="46">
        <v>39804</v>
      </c>
      <c r="S251" s="47">
        <v>0.76949074074074064</v>
      </c>
      <c r="T251" t="s">
        <v>73</v>
      </c>
    </row>
    <row r="252" spans="8:20">
      <c r="R252" s="46">
        <v>39804</v>
      </c>
      <c r="S252" s="47">
        <v>0.76951388888888894</v>
      </c>
      <c r="T252" t="s">
        <v>73</v>
      </c>
    </row>
    <row r="253" spans="8:20">
      <c r="R253" s="46">
        <v>39804</v>
      </c>
      <c r="S253" s="47">
        <v>0.77116898148148139</v>
      </c>
      <c r="T253" t="s">
        <v>73</v>
      </c>
    </row>
    <row r="254" spans="8:20">
      <c r="R254" s="46">
        <v>39804</v>
      </c>
      <c r="S254" s="47">
        <v>0.77119212962962969</v>
      </c>
      <c r="T254" t="s">
        <v>73</v>
      </c>
    </row>
    <row r="255" spans="8:20">
      <c r="R255" s="46">
        <v>39804</v>
      </c>
      <c r="S255" s="47">
        <v>0.77174768518518511</v>
      </c>
      <c r="T255" t="s">
        <v>73</v>
      </c>
    </row>
    <row r="256" spans="8:20">
      <c r="R256" s="46">
        <v>39804</v>
      </c>
      <c r="S256" s="47">
        <v>0.77177083333333341</v>
      </c>
      <c r="T256" t="s">
        <v>73</v>
      </c>
    </row>
    <row r="257" spans="18:20">
      <c r="R257" s="46">
        <v>39804</v>
      </c>
      <c r="S257" s="47">
        <v>0.84258101851851841</v>
      </c>
      <c r="T257" t="s">
        <v>67</v>
      </c>
    </row>
    <row r="258" spans="18:20">
      <c r="R258" s="46">
        <v>39805</v>
      </c>
      <c r="S258" s="47">
        <v>0.43131944444444442</v>
      </c>
      <c r="T258" t="s">
        <v>72</v>
      </c>
    </row>
    <row r="259" spans="18:20">
      <c r="R259" s="46">
        <v>39805</v>
      </c>
      <c r="S259" s="47">
        <v>0.43281249999999999</v>
      </c>
      <c r="T259" t="s">
        <v>73</v>
      </c>
    </row>
    <row r="260" spans="18:20">
      <c r="R260" s="46">
        <v>39805</v>
      </c>
      <c r="S260" s="47">
        <v>0.43283564814814812</v>
      </c>
      <c r="T260" t="s">
        <v>73</v>
      </c>
    </row>
    <row r="261" spans="18:20">
      <c r="R261" s="46">
        <v>39805</v>
      </c>
      <c r="S261" s="47">
        <v>0.4372800925925926</v>
      </c>
      <c r="T261" t="s">
        <v>73</v>
      </c>
    </row>
    <row r="262" spans="18:20">
      <c r="R262" s="46">
        <v>39805</v>
      </c>
      <c r="S262" s="47">
        <v>0.43730324074074073</v>
      </c>
      <c r="T262" t="s">
        <v>73</v>
      </c>
    </row>
    <row r="263" spans="18:20">
      <c r="R263" s="46">
        <v>39805</v>
      </c>
      <c r="S263" s="47">
        <v>0.43914351851851857</v>
      </c>
      <c r="T263" t="s">
        <v>73</v>
      </c>
    </row>
    <row r="264" spans="18:20">
      <c r="R264" s="46">
        <v>39805</v>
      </c>
      <c r="S264" s="47">
        <v>0.43916666666666665</v>
      </c>
      <c r="T264" t="s">
        <v>73</v>
      </c>
    </row>
    <row r="265" spans="18:20">
      <c r="R265" s="46">
        <v>39805</v>
      </c>
      <c r="S265" s="47">
        <v>0.44380787037037034</v>
      </c>
      <c r="T265" t="s">
        <v>73</v>
      </c>
    </row>
    <row r="266" spans="18:20">
      <c r="R266" s="46">
        <v>39805</v>
      </c>
      <c r="S266" s="47">
        <v>0.44383101851851853</v>
      </c>
      <c r="T266" t="s">
        <v>73</v>
      </c>
    </row>
    <row r="267" spans="18:20">
      <c r="R267" s="46">
        <v>39805</v>
      </c>
      <c r="S267" s="47">
        <v>0.53615740740740747</v>
      </c>
      <c r="T267" t="s">
        <v>73</v>
      </c>
    </row>
    <row r="268" spans="18:20">
      <c r="R268" s="46">
        <v>39805</v>
      </c>
      <c r="S268" s="47">
        <v>0.53618055555555555</v>
      </c>
      <c r="T268" t="s">
        <v>73</v>
      </c>
    </row>
    <row r="269" spans="18:20">
      <c r="R269" s="46">
        <v>39805</v>
      </c>
      <c r="S269" s="47">
        <v>0.53791666666666671</v>
      </c>
      <c r="T269" t="s">
        <v>67</v>
      </c>
    </row>
    <row r="270" spans="18:20">
      <c r="R270" s="46">
        <v>39805</v>
      </c>
      <c r="S270" s="47">
        <v>0.75640046296296293</v>
      </c>
      <c r="T270" t="s">
        <v>73</v>
      </c>
    </row>
    <row r="271" spans="18:20">
      <c r="R271" s="46">
        <v>39805</v>
      </c>
      <c r="S271" s="47">
        <v>0.75642361111111101</v>
      </c>
      <c r="T271" t="s">
        <v>73</v>
      </c>
    </row>
    <row r="272" spans="18:20">
      <c r="R272" s="46">
        <v>39806</v>
      </c>
      <c r="S272" s="47">
        <v>0.52490740740740738</v>
      </c>
      <c r="T272" t="s">
        <v>73</v>
      </c>
    </row>
    <row r="273" spans="18:20">
      <c r="R273" s="46">
        <v>39806</v>
      </c>
      <c r="S273" s="47">
        <v>0.52491898148148153</v>
      </c>
      <c r="T273" t="s">
        <v>73</v>
      </c>
    </row>
    <row r="274" spans="18:20">
      <c r="R274" s="46">
        <v>39806</v>
      </c>
      <c r="S274" s="47">
        <v>0.70238425925925929</v>
      </c>
      <c r="T274" t="s">
        <v>73</v>
      </c>
    </row>
    <row r="275" spans="18:20">
      <c r="R275" s="46">
        <v>39806</v>
      </c>
      <c r="S275" s="47">
        <v>0.70239583333333344</v>
      </c>
      <c r="T275" t="s">
        <v>73</v>
      </c>
    </row>
    <row r="276" spans="18:20">
      <c r="R276" s="46">
        <v>39806</v>
      </c>
      <c r="S276" s="47">
        <v>0.702662037037037</v>
      </c>
      <c r="T276" t="s">
        <v>73</v>
      </c>
    </row>
    <row r="277" spans="18:20">
      <c r="R277" s="46">
        <v>39806</v>
      </c>
      <c r="S277" s="47">
        <v>0.70270833333333327</v>
      </c>
      <c r="T277" t="s">
        <v>73</v>
      </c>
    </row>
    <row r="278" spans="18:20">
      <c r="R278" s="46">
        <v>39806</v>
      </c>
      <c r="S278" s="47">
        <v>0.78200231481481486</v>
      </c>
      <c r="T278" t="s">
        <v>67</v>
      </c>
    </row>
    <row r="279" spans="18:20">
      <c r="R279" s="46">
        <v>39807</v>
      </c>
      <c r="S279" s="47">
        <v>0.5701504629629629</v>
      </c>
      <c r="T279" t="s">
        <v>67</v>
      </c>
    </row>
    <row r="280" spans="18:20">
      <c r="R280" s="46">
        <v>39808</v>
      </c>
      <c r="S280" s="47">
        <v>0.42701388888888886</v>
      </c>
      <c r="T280" t="s">
        <v>67</v>
      </c>
    </row>
    <row r="281" spans="18:20">
      <c r="R281" s="46">
        <v>39808</v>
      </c>
      <c r="S281" s="47">
        <v>0.4647337962962963</v>
      </c>
      <c r="T281" t="s">
        <v>68</v>
      </c>
    </row>
    <row r="282" spans="18:20">
      <c r="R282" s="46">
        <v>39808</v>
      </c>
      <c r="S282" s="47">
        <v>0.46483796296296293</v>
      </c>
      <c r="T282" t="s">
        <v>65</v>
      </c>
    </row>
    <row r="283" spans="18:20">
      <c r="R283" s="46">
        <v>39808</v>
      </c>
      <c r="S283" s="47">
        <v>0.70700231481481479</v>
      </c>
      <c r="T283" t="s">
        <v>71</v>
      </c>
    </row>
    <row r="284" spans="18:20">
      <c r="R284" s="46">
        <v>39810</v>
      </c>
      <c r="S284" s="47">
        <v>0.43962962962962965</v>
      </c>
      <c r="T284" t="s">
        <v>67</v>
      </c>
    </row>
    <row r="285" spans="18:20">
      <c r="R285" s="46">
        <v>39810</v>
      </c>
      <c r="S285" s="47">
        <v>0.52722222222222226</v>
      </c>
      <c r="T285" t="s">
        <v>67</v>
      </c>
    </row>
    <row r="286" spans="18:20">
      <c r="R286" s="46">
        <v>39810</v>
      </c>
      <c r="S286" s="47">
        <v>0.5892708333333333</v>
      </c>
      <c r="T286" t="s">
        <v>65</v>
      </c>
    </row>
    <row r="287" spans="18:20">
      <c r="R287" s="46">
        <v>39810</v>
      </c>
      <c r="S287" s="47">
        <v>0.5892708333333333</v>
      </c>
      <c r="T287" t="s">
        <v>66</v>
      </c>
    </row>
    <row r="288" spans="18:20">
      <c r="R288" s="46">
        <v>39810</v>
      </c>
      <c r="S288" s="47">
        <v>0.73228009259259252</v>
      </c>
      <c r="T288" t="s">
        <v>73</v>
      </c>
    </row>
    <row r="289" spans="18:20">
      <c r="R289" s="46">
        <v>39810</v>
      </c>
      <c r="S289" s="47">
        <v>0.73230324074074071</v>
      </c>
      <c r="T289" t="s">
        <v>73</v>
      </c>
    </row>
    <row r="290" spans="18:20">
      <c r="R290" s="46">
        <v>39811</v>
      </c>
      <c r="S290" s="47">
        <v>0.57395833333333335</v>
      </c>
      <c r="T290" t="s">
        <v>73</v>
      </c>
    </row>
    <row r="291" spans="18:20">
      <c r="R291" s="46">
        <v>39811</v>
      </c>
      <c r="S291" s="47">
        <v>0.57398148148148154</v>
      </c>
      <c r="T291" t="s">
        <v>73</v>
      </c>
    </row>
    <row r="292" spans="18:20">
      <c r="R292" s="46">
        <v>39811</v>
      </c>
      <c r="S292" s="47">
        <v>0.57489583333333327</v>
      </c>
      <c r="T292" t="s">
        <v>67</v>
      </c>
    </row>
    <row r="293" spans="18:20">
      <c r="R293" s="46">
        <v>39811</v>
      </c>
      <c r="S293" s="47">
        <v>0.6036111111111111</v>
      </c>
      <c r="T293" t="s">
        <v>73</v>
      </c>
    </row>
    <row r="294" spans="18:20">
      <c r="R294" s="46">
        <v>39811</v>
      </c>
      <c r="S294" s="47">
        <v>0.60363425925925929</v>
      </c>
      <c r="T294" t="s">
        <v>73</v>
      </c>
    </row>
    <row r="295" spans="18:20">
      <c r="R295" s="46">
        <v>39811</v>
      </c>
      <c r="S295" s="47">
        <v>0.62140046296296292</v>
      </c>
      <c r="T295" t="s">
        <v>73</v>
      </c>
    </row>
    <row r="296" spans="18:20">
      <c r="R296" s="46">
        <v>39811</v>
      </c>
      <c r="S296" s="47">
        <v>0.62142361111111111</v>
      </c>
      <c r="T296" t="s">
        <v>73</v>
      </c>
    </row>
    <row r="297" spans="18:20">
      <c r="R297" s="46">
        <v>39811</v>
      </c>
      <c r="S297" s="47">
        <v>0.6774768518518518</v>
      </c>
      <c r="T297" t="s">
        <v>71</v>
      </c>
    </row>
    <row r="298" spans="18:20">
      <c r="R298" s="46">
        <v>39811</v>
      </c>
      <c r="S298" s="47">
        <v>0.67876157407407411</v>
      </c>
      <c r="T298" t="s">
        <v>71</v>
      </c>
    </row>
    <row r="299" spans="18:20">
      <c r="R299" s="46">
        <v>39811</v>
      </c>
      <c r="S299" s="47">
        <v>0.67910879629629628</v>
      </c>
      <c r="T299" t="s">
        <v>73</v>
      </c>
    </row>
    <row r="300" spans="18:20">
      <c r="R300" s="46">
        <v>39811</v>
      </c>
      <c r="S300" s="47">
        <v>0.67913194444444447</v>
      </c>
      <c r="T300" t="s">
        <v>73</v>
      </c>
    </row>
    <row r="301" spans="18:20">
      <c r="R301" s="46">
        <v>39811</v>
      </c>
      <c r="S301" s="47">
        <v>0.67976851851851849</v>
      </c>
      <c r="T301" t="s">
        <v>73</v>
      </c>
    </row>
    <row r="302" spans="18:20">
      <c r="R302" s="46">
        <v>39811</v>
      </c>
      <c r="S302" s="47">
        <v>0.67979166666666668</v>
      </c>
      <c r="T302" t="s">
        <v>73</v>
      </c>
    </row>
    <row r="303" spans="18:20">
      <c r="R303" s="46">
        <v>39811</v>
      </c>
      <c r="S303" s="47">
        <v>0.68092592592592593</v>
      </c>
      <c r="T303" t="s">
        <v>73</v>
      </c>
    </row>
    <row r="304" spans="18:20">
      <c r="R304" s="46">
        <v>39811</v>
      </c>
      <c r="S304" s="47">
        <v>0.68094907407407401</v>
      </c>
      <c r="T304" t="s">
        <v>73</v>
      </c>
    </row>
    <row r="305" spans="18:20">
      <c r="R305" s="46">
        <v>39811</v>
      </c>
      <c r="S305" s="47">
        <v>0.68119212962962961</v>
      </c>
      <c r="T305" t="s">
        <v>73</v>
      </c>
    </row>
    <row r="306" spans="18:20">
      <c r="R306" s="46">
        <v>39811</v>
      </c>
      <c r="S306" s="47">
        <v>0.68120370370370376</v>
      </c>
      <c r="T306" t="s">
        <v>73</v>
      </c>
    </row>
    <row r="307" spans="18:20">
      <c r="R307" s="46">
        <v>39811</v>
      </c>
      <c r="S307" s="47">
        <v>0.68141203703703701</v>
      </c>
      <c r="T307" t="s">
        <v>73</v>
      </c>
    </row>
    <row r="308" spans="18:20">
      <c r="R308" s="46">
        <v>39811</v>
      </c>
      <c r="S308" s="47">
        <v>0.68142361111111116</v>
      </c>
      <c r="T308" t="s">
        <v>73</v>
      </c>
    </row>
    <row r="309" spans="18:20">
      <c r="R309" s="46">
        <v>39811</v>
      </c>
      <c r="S309" s="47">
        <v>0.6817939814814814</v>
      </c>
      <c r="T309" t="s">
        <v>73</v>
      </c>
    </row>
    <row r="310" spans="18:20">
      <c r="R310" s="46">
        <v>39811</v>
      </c>
      <c r="S310" s="47">
        <v>0.6818171296296297</v>
      </c>
      <c r="T310" t="s">
        <v>73</v>
      </c>
    </row>
    <row r="311" spans="18:20">
      <c r="R311" s="46">
        <v>39811</v>
      </c>
      <c r="S311" s="47">
        <v>0.68207175925925922</v>
      </c>
      <c r="T311" t="s">
        <v>73</v>
      </c>
    </row>
    <row r="312" spans="18:20">
      <c r="R312" s="46">
        <v>39811</v>
      </c>
      <c r="S312" s="47">
        <v>0.6820949074074073</v>
      </c>
      <c r="T312" t="s">
        <v>73</v>
      </c>
    </row>
    <row r="313" spans="18:20">
      <c r="R313" s="46">
        <v>39811</v>
      </c>
      <c r="S313" s="47">
        <v>0.68307870370370372</v>
      </c>
      <c r="T313" t="s">
        <v>73</v>
      </c>
    </row>
    <row r="314" spans="18:20">
      <c r="R314" s="46">
        <v>39811</v>
      </c>
      <c r="S314" s="47">
        <v>0.6831018518518519</v>
      </c>
      <c r="T314" t="s">
        <v>73</v>
      </c>
    </row>
    <row r="315" spans="18:20">
      <c r="R315" s="46">
        <v>39811</v>
      </c>
      <c r="S315" s="47">
        <v>0.68467592592592597</v>
      </c>
      <c r="T315" t="s">
        <v>72</v>
      </c>
    </row>
    <row r="316" spans="18:20">
      <c r="R316" s="46">
        <v>39811</v>
      </c>
      <c r="S316" s="47">
        <v>0.68575231481481491</v>
      </c>
      <c r="T316" t="s">
        <v>71</v>
      </c>
    </row>
    <row r="317" spans="18:20">
      <c r="R317" s="46">
        <v>39811</v>
      </c>
      <c r="S317" s="47">
        <v>0.68658564814814815</v>
      </c>
      <c r="T317" t="s">
        <v>67</v>
      </c>
    </row>
    <row r="318" spans="18:20">
      <c r="R318" s="46">
        <v>39812</v>
      </c>
      <c r="S318" s="47">
        <v>0.55111111111111111</v>
      </c>
      <c r="T318" t="s">
        <v>73</v>
      </c>
    </row>
    <row r="319" spans="18:20">
      <c r="R319" s="46">
        <v>39812</v>
      </c>
      <c r="S319" s="47">
        <v>0.55112268518518526</v>
      </c>
      <c r="T319" t="s">
        <v>73</v>
      </c>
    </row>
    <row r="320" spans="18:20">
      <c r="R320" s="46">
        <v>39812</v>
      </c>
      <c r="S320" s="47">
        <v>0.68168981481481483</v>
      </c>
      <c r="T320" t="s">
        <v>73</v>
      </c>
    </row>
    <row r="321" spans="18:20">
      <c r="R321" s="46">
        <v>39812</v>
      </c>
      <c r="S321" s="47">
        <v>0.68170138888888887</v>
      </c>
      <c r="T321" t="s">
        <v>73</v>
      </c>
    </row>
    <row r="322" spans="18:20">
      <c r="R322" s="46">
        <v>39812</v>
      </c>
      <c r="S322" s="47">
        <v>0.68285879629629631</v>
      </c>
      <c r="T322" t="s">
        <v>73</v>
      </c>
    </row>
    <row r="323" spans="18:20">
      <c r="R323" s="46">
        <v>39812</v>
      </c>
      <c r="S323" s="47">
        <v>0.68287037037037035</v>
      </c>
      <c r="T323" t="s">
        <v>73</v>
      </c>
    </row>
    <row r="324" spans="18:20">
      <c r="R324" s="46">
        <v>39812</v>
      </c>
      <c r="S324" s="47">
        <v>0.70033564814814808</v>
      </c>
      <c r="T324" t="s">
        <v>67</v>
      </c>
    </row>
    <row r="325" spans="18:20">
      <c r="R325" s="46">
        <v>39812</v>
      </c>
      <c r="S325" s="47">
        <v>0.78209490740740739</v>
      </c>
      <c r="T325" t="s">
        <v>73</v>
      </c>
    </row>
    <row r="326" spans="18:20">
      <c r="R326" s="46">
        <v>39812</v>
      </c>
      <c r="S326" s="47">
        <v>0.78211805555555547</v>
      </c>
      <c r="T326" t="s">
        <v>73</v>
      </c>
    </row>
    <row r="327" spans="18:20">
      <c r="R327" s="46">
        <v>39812</v>
      </c>
      <c r="S327" s="47">
        <v>0.79182870370370362</v>
      </c>
      <c r="T327" t="s">
        <v>73</v>
      </c>
    </row>
    <row r="328" spans="18:20">
      <c r="R328" s="46">
        <v>39812</v>
      </c>
      <c r="S328" s="47">
        <v>0.79185185185185192</v>
      </c>
      <c r="T328" t="s">
        <v>73</v>
      </c>
    </row>
    <row r="329" spans="18:20">
      <c r="R329" s="46">
        <v>39814</v>
      </c>
      <c r="S329" s="47">
        <v>0.57667824074074081</v>
      </c>
      <c r="T329" t="s">
        <v>67</v>
      </c>
    </row>
    <row r="330" spans="18:20">
      <c r="R330" s="46">
        <v>39814</v>
      </c>
      <c r="S330" s="47">
        <v>0.66127314814814808</v>
      </c>
      <c r="T330" t="s">
        <v>67</v>
      </c>
    </row>
    <row r="331" spans="18:20">
      <c r="R331" s="46">
        <v>39815</v>
      </c>
      <c r="S331" s="47">
        <v>0.74475694444444451</v>
      </c>
      <c r="T331" t="s">
        <v>73</v>
      </c>
    </row>
    <row r="332" spans="18:20">
      <c r="R332" s="46">
        <v>39815</v>
      </c>
      <c r="S332" s="47">
        <v>0.74478009259259259</v>
      </c>
      <c r="T332" t="s">
        <v>73</v>
      </c>
    </row>
    <row r="333" spans="18:20">
      <c r="R333" s="46">
        <v>39815</v>
      </c>
      <c r="S333" s="47">
        <v>0.76726851851851852</v>
      </c>
      <c r="T333" t="s">
        <v>72</v>
      </c>
    </row>
    <row r="334" spans="18:20">
      <c r="R334" s="46">
        <v>39815</v>
      </c>
      <c r="S334" s="47">
        <v>0.77218749999999992</v>
      </c>
      <c r="T334" t="s">
        <v>67</v>
      </c>
    </row>
    <row r="335" spans="18:20">
      <c r="R335" s="46">
        <v>39817</v>
      </c>
      <c r="S335" s="47">
        <v>0.44721064814814815</v>
      </c>
      <c r="T335" t="s">
        <v>67</v>
      </c>
    </row>
    <row r="336" spans="18:20">
      <c r="R336" s="46">
        <v>39817</v>
      </c>
      <c r="S336" s="47">
        <v>0.44756944444444446</v>
      </c>
      <c r="T336" t="s">
        <v>68</v>
      </c>
    </row>
    <row r="337" spans="18:20">
      <c r="R337" s="46">
        <v>39817</v>
      </c>
      <c r="S337" s="47">
        <v>0.44769675925925928</v>
      </c>
      <c r="T337" t="s">
        <v>65</v>
      </c>
    </row>
    <row r="338" spans="18:20">
      <c r="R338" s="46">
        <v>39818</v>
      </c>
      <c r="S338" s="47">
        <v>0.52144675925925921</v>
      </c>
      <c r="T338" t="s">
        <v>73</v>
      </c>
    </row>
    <row r="339" spans="18:20">
      <c r="R339" s="46">
        <v>39818</v>
      </c>
      <c r="S339" s="47">
        <v>0.52145833333333336</v>
      </c>
      <c r="T339" t="s">
        <v>73</v>
      </c>
    </row>
    <row r="340" spans="18:20">
      <c r="R340" s="46">
        <v>39819</v>
      </c>
      <c r="S340" s="47">
        <v>0.35814814814814816</v>
      </c>
      <c r="T340" t="s">
        <v>67</v>
      </c>
    </row>
    <row r="341" spans="18:20">
      <c r="R341" s="46">
        <v>39820</v>
      </c>
      <c r="S341" s="47">
        <v>0.31167824074074074</v>
      </c>
      <c r="T341" t="s">
        <v>67</v>
      </c>
    </row>
    <row r="342" spans="18:20">
      <c r="R342" s="46">
        <v>39820</v>
      </c>
      <c r="S342" s="47">
        <v>0.65902777777777777</v>
      </c>
      <c r="T342" t="s">
        <v>73</v>
      </c>
    </row>
    <row r="343" spans="18:20">
      <c r="R343" s="46">
        <v>39820</v>
      </c>
      <c r="S343" s="47">
        <v>0.65905092592592596</v>
      </c>
      <c r="T343" t="s">
        <v>73</v>
      </c>
    </row>
    <row r="344" spans="18:20">
      <c r="R344" s="46">
        <v>39820</v>
      </c>
      <c r="S344" s="47">
        <v>0.65976851851851859</v>
      </c>
      <c r="T344" t="s">
        <v>73</v>
      </c>
    </row>
    <row r="345" spans="18:20">
      <c r="R345" s="46">
        <v>39820</v>
      </c>
      <c r="S345" s="47">
        <v>0.65978009259259263</v>
      </c>
      <c r="T345" t="s">
        <v>73</v>
      </c>
    </row>
    <row r="346" spans="18:20">
      <c r="R346" s="46">
        <v>39820</v>
      </c>
      <c r="S346" s="47">
        <v>0.66060185185185183</v>
      </c>
      <c r="T346" t="s">
        <v>73</v>
      </c>
    </row>
    <row r="347" spans="18:20">
      <c r="R347" s="46">
        <v>39820</v>
      </c>
      <c r="S347" s="47">
        <v>0.66061342592592587</v>
      </c>
      <c r="T347" t="s">
        <v>73</v>
      </c>
    </row>
    <row r="348" spans="18:20">
      <c r="R348" s="46">
        <v>39820</v>
      </c>
      <c r="S348" s="47">
        <v>0.66769675925925931</v>
      </c>
      <c r="T348" t="s">
        <v>73</v>
      </c>
    </row>
    <row r="349" spans="18:20">
      <c r="R349" s="46">
        <v>39820</v>
      </c>
      <c r="S349" s="47">
        <v>0.66770833333333324</v>
      </c>
      <c r="T349" t="s">
        <v>73</v>
      </c>
    </row>
    <row r="350" spans="18:20">
      <c r="R350" s="46">
        <v>39820</v>
      </c>
      <c r="S350" s="47">
        <v>0.66857638888888893</v>
      </c>
      <c r="T350" t="s">
        <v>73</v>
      </c>
    </row>
    <row r="351" spans="18:20">
      <c r="R351" s="46">
        <v>39820</v>
      </c>
      <c r="S351" s="47">
        <v>0.66859953703703701</v>
      </c>
      <c r="T351" t="s">
        <v>73</v>
      </c>
    </row>
    <row r="352" spans="18:20">
      <c r="R352" s="46">
        <v>39820</v>
      </c>
      <c r="S352" s="47">
        <v>0.68863425925925925</v>
      </c>
      <c r="T352" t="s">
        <v>73</v>
      </c>
    </row>
    <row r="353" spans="18:20">
      <c r="R353" s="46">
        <v>39820</v>
      </c>
      <c r="S353" s="47">
        <v>0.68864583333333329</v>
      </c>
      <c r="T353" t="s">
        <v>73</v>
      </c>
    </row>
    <row r="354" spans="18:20">
      <c r="R354" s="46">
        <v>39820</v>
      </c>
      <c r="S354" s="47">
        <v>0.67413194444444446</v>
      </c>
      <c r="T354" t="s">
        <v>73</v>
      </c>
    </row>
    <row r="355" spans="18:20">
      <c r="R355" s="46">
        <v>39820</v>
      </c>
      <c r="S355" s="47">
        <v>0.67414351851851861</v>
      </c>
      <c r="T355" t="s">
        <v>73</v>
      </c>
    </row>
    <row r="356" spans="18:20">
      <c r="R356" s="46">
        <v>39821</v>
      </c>
      <c r="S356" s="47">
        <v>0.75707175925925929</v>
      </c>
      <c r="T356" t="s">
        <v>73</v>
      </c>
    </row>
    <row r="357" spans="18:20">
      <c r="R357" s="46">
        <v>39821</v>
      </c>
      <c r="S357" s="47">
        <v>0.75709490740740737</v>
      </c>
      <c r="T357" t="s">
        <v>73</v>
      </c>
    </row>
    <row r="358" spans="18:20">
      <c r="R358" s="46">
        <v>39822</v>
      </c>
      <c r="S358" s="47">
        <v>0.41576388888888888</v>
      </c>
      <c r="T358" t="s">
        <v>73</v>
      </c>
    </row>
    <row r="359" spans="18:20">
      <c r="R359" s="46">
        <v>39822</v>
      </c>
      <c r="S359" s="47">
        <v>0.41578703703703707</v>
      </c>
      <c r="T359" t="s">
        <v>73</v>
      </c>
    </row>
    <row r="360" spans="18:20">
      <c r="R360" s="46">
        <v>39822</v>
      </c>
      <c r="S360" s="47">
        <v>0.42027777777777775</v>
      </c>
      <c r="T360" t="s">
        <v>73</v>
      </c>
    </row>
    <row r="361" spans="18:20">
      <c r="R361" s="46">
        <v>39822</v>
      </c>
      <c r="S361" s="47">
        <v>0.42030092592592588</v>
      </c>
      <c r="T361" t="s">
        <v>73</v>
      </c>
    </row>
    <row r="362" spans="18:20">
      <c r="R362" s="46">
        <v>39822</v>
      </c>
      <c r="S362" s="47">
        <v>0.42042824074074076</v>
      </c>
      <c r="T362" t="s">
        <v>73</v>
      </c>
    </row>
    <row r="363" spans="18:20">
      <c r="R363" s="46">
        <v>39822</v>
      </c>
      <c r="S363" s="47">
        <v>0.42045138888888894</v>
      </c>
      <c r="T363" t="s">
        <v>73</v>
      </c>
    </row>
    <row r="364" spans="18:20">
      <c r="R364" s="46">
        <v>39822</v>
      </c>
      <c r="S364" s="47">
        <v>0.42188657407407404</v>
      </c>
      <c r="T364" t="s">
        <v>73</v>
      </c>
    </row>
    <row r="365" spans="18:20">
      <c r="R365" s="46">
        <v>39822</v>
      </c>
      <c r="S365" s="47">
        <v>0.42189814814814813</v>
      </c>
      <c r="T365" t="s">
        <v>73</v>
      </c>
    </row>
    <row r="366" spans="18:20">
      <c r="R366" s="46">
        <v>39822</v>
      </c>
      <c r="S366" s="47">
        <v>0.52391203703703704</v>
      </c>
      <c r="T366" t="s">
        <v>73</v>
      </c>
    </row>
    <row r="367" spans="18:20">
      <c r="R367" s="46">
        <v>39822</v>
      </c>
      <c r="S367" s="47">
        <v>0.52392361111111108</v>
      </c>
      <c r="T367" t="s">
        <v>73</v>
      </c>
    </row>
    <row r="368" spans="18:20">
      <c r="R368" s="46">
        <v>39822</v>
      </c>
      <c r="S368" s="47">
        <v>0.52517361111111105</v>
      </c>
      <c r="T368" t="s">
        <v>73</v>
      </c>
    </row>
    <row r="369" spans="18:20">
      <c r="R369" s="46">
        <v>39822</v>
      </c>
      <c r="S369" s="47">
        <v>0.52519675925925924</v>
      </c>
      <c r="T369" t="s">
        <v>73</v>
      </c>
    </row>
    <row r="370" spans="18:20">
      <c r="R370" s="46">
        <v>39822</v>
      </c>
      <c r="S370" s="47">
        <v>0.63921296296296293</v>
      </c>
      <c r="T370" t="s">
        <v>73</v>
      </c>
    </row>
    <row r="371" spans="18:20">
      <c r="R371" s="46">
        <v>39822</v>
      </c>
      <c r="S371" s="47">
        <v>0.63923611111111112</v>
      </c>
      <c r="T371" t="s">
        <v>73</v>
      </c>
    </row>
    <row r="372" spans="18:20">
      <c r="R372" s="46">
        <v>39822</v>
      </c>
      <c r="S372" s="47">
        <v>0.68646990740740732</v>
      </c>
      <c r="T372" t="s">
        <v>73</v>
      </c>
    </row>
    <row r="373" spans="18:20">
      <c r="R373" s="46">
        <v>39822</v>
      </c>
      <c r="S373" s="47">
        <v>0.68649305555555562</v>
      </c>
      <c r="T373" t="s">
        <v>73</v>
      </c>
    </row>
    <row r="374" spans="18:20">
      <c r="R374" s="46">
        <v>39823</v>
      </c>
      <c r="S374" s="47">
        <v>0.53805555555555562</v>
      </c>
      <c r="T374" t="s">
        <v>67</v>
      </c>
    </row>
    <row r="375" spans="18:20">
      <c r="R375" s="46">
        <v>39825</v>
      </c>
      <c r="S375" s="47">
        <v>0.55069444444444449</v>
      </c>
      <c r="T375" t="s">
        <v>67</v>
      </c>
    </row>
    <row r="376" spans="18:20">
      <c r="R376" s="46">
        <v>39825</v>
      </c>
      <c r="S376" s="47">
        <v>0.55098379629629635</v>
      </c>
      <c r="T376" t="s">
        <v>67</v>
      </c>
    </row>
    <row r="377" spans="18:20">
      <c r="R377" s="46">
        <v>39825</v>
      </c>
      <c r="S377" s="47">
        <v>0.61009259259259252</v>
      </c>
      <c r="T377" t="s">
        <v>67</v>
      </c>
    </row>
    <row r="378" spans="18:20">
      <c r="R378" s="46">
        <v>39825</v>
      </c>
      <c r="S378" s="47">
        <v>0.62795138888888891</v>
      </c>
      <c r="T378" t="s">
        <v>65</v>
      </c>
    </row>
    <row r="379" spans="18:20">
      <c r="R379" s="46">
        <v>39825</v>
      </c>
      <c r="S379" s="47">
        <v>0.62795138888888891</v>
      </c>
      <c r="T379" t="s">
        <v>66</v>
      </c>
    </row>
    <row r="380" spans="18:20">
      <c r="R380" s="46">
        <v>39827</v>
      </c>
      <c r="S380" s="47">
        <v>0.52568287037037031</v>
      </c>
      <c r="T380" t="s">
        <v>73</v>
      </c>
    </row>
    <row r="381" spans="18:20">
      <c r="R381" s="46">
        <v>39827</v>
      </c>
      <c r="S381" s="47">
        <v>0.5257060185185185</v>
      </c>
      <c r="T381" t="s">
        <v>73</v>
      </c>
    </row>
    <row r="382" spans="18:20">
      <c r="R382" s="46">
        <v>39827</v>
      </c>
      <c r="S382" s="47">
        <v>0.68435185185185177</v>
      </c>
      <c r="T382" t="s">
        <v>67</v>
      </c>
    </row>
    <row r="383" spans="18:20">
      <c r="R383" s="46">
        <v>39827</v>
      </c>
      <c r="S383" s="47">
        <v>0.69969907407407417</v>
      </c>
      <c r="T383" t="s">
        <v>73</v>
      </c>
    </row>
    <row r="384" spans="18:20">
      <c r="R384" s="46">
        <v>39827</v>
      </c>
      <c r="S384" s="47">
        <v>0.69972222222222225</v>
      </c>
      <c r="T384" t="s">
        <v>73</v>
      </c>
    </row>
    <row r="385" spans="18:20">
      <c r="R385" s="46">
        <v>39827</v>
      </c>
      <c r="S385" s="47">
        <v>0.70064814814814813</v>
      </c>
      <c r="T385" t="s">
        <v>73</v>
      </c>
    </row>
    <row r="386" spans="18:20">
      <c r="R386" s="46">
        <v>39827</v>
      </c>
      <c r="S386" s="47">
        <v>0.70067129629629632</v>
      </c>
      <c r="T386" t="s">
        <v>73</v>
      </c>
    </row>
    <row r="387" spans="18:20">
      <c r="R387" s="46">
        <v>39827</v>
      </c>
      <c r="S387" s="47">
        <v>0.70112268518518517</v>
      </c>
      <c r="T387" t="s">
        <v>73</v>
      </c>
    </row>
    <row r="388" spans="18:20">
      <c r="R388" s="46">
        <v>39827</v>
      </c>
      <c r="S388" s="47">
        <v>0.70114583333333336</v>
      </c>
      <c r="T388" t="s">
        <v>73</v>
      </c>
    </row>
    <row r="389" spans="18:20">
      <c r="R389" s="46">
        <v>39827</v>
      </c>
      <c r="S389" s="47">
        <v>0.70222222222222219</v>
      </c>
      <c r="T389" t="s">
        <v>73</v>
      </c>
    </row>
    <row r="390" spans="18:20">
      <c r="R390" s="46">
        <v>39827</v>
      </c>
      <c r="S390" s="47">
        <v>0.70223379629629623</v>
      </c>
      <c r="T390" t="s">
        <v>73</v>
      </c>
    </row>
    <row r="391" spans="18:20">
      <c r="R391" s="46">
        <v>39827</v>
      </c>
      <c r="S391" s="47">
        <v>0.70232638888888888</v>
      </c>
      <c r="T391" t="s">
        <v>73</v>
      </c>
    </row>
    <row r="392" spans="18:20">
      <c r="R392" s="46">
        <v>39827</v>
      </c>
      <c r="S392" s="47">
        <v>0.70234953703703706</v>
      </c>
      <c r="T392" t="s">
        <v>73</v>
      </c>
    </row>
    <row r="393" spans="18:20">
      <c r="R393" s="46">
        <v>39827</v>
      </c>
      <c r="S393" s="47">
        <v>0.70283564814814825</v>
      </c>
      <c r="T393" t="s">
        <v>73</v>
      </c>
    </row>
    <row r="394" spans="18:20">
      <c r="R394" s="46">
        <v>39827</v>
      </c>
      <c r="S394" s="47">
        <v>0.70285879629629633</v>
      </c>
      <c r="T394" t="s">
        <v>73</v>
      </c>
    </row>
    <row r="395" spans="18:20">
      <c r="R395" s="46">
        <v>39827</v>
      </c>
      <c r="S395" s="47">
        <v>0.70322916666666668</v>
      </c>
      <c r="T395" t="s">
        <v>73</v>
      </c>
    </row>
    <row r="396" spans="18:20">
      <c r="R396" s="46">
        <v>39827</v>
      </c>
      <c r="S396" s="47">
        <v>0.70325231481481476</v>
      </c>
      <c r="T396" t="s">
        <v>73</v>
      </c>
    </row>
    <row r="397" spans="18:20">
      <c r="R397" s="46">
        <v>39827</v>
      </c>
      <c r="S397" s="47">
        <v>0.74089120370370365</v>
      </c>
      <c r="T397" t="s">
        <v>73</v>
      </c>
    </row>
    <row r="398" spans="18:20">
      <c r="R398" s="46">
        <v>39827</v>
      </c>
      <c r="S398" s="47">
        <v>0.74091435185185184</v>
      </c>
      <c r="T398" t="s">
        <v>73</v>
      </c>
    </row>
    <row r="399" spans="18:20">
      <c r="R399" s="46">
        <v>39827</v>
      </c>
      <c r="S399" s="47">
        <v>0.74151620370370364</v>
      </c>
      <c r="T399" t="s">
        <v>73</v>
      </c>
    </row>
    <row r="400" spans="18:20">
      <c r="R400" s="46">
        <v>39827</v>
      </c>
      <c r="S400" s="47">
        <v>0.74152777777777779</v>
      </c>
      <c r="T400" t="s">
        <v>73</v>
      </c>
    </row>
    <row r="401" spans="18:20">
      <c r="R401" s="46">
        <v>39828</v>
      </c>
      <c r="S401" s="47">
        <v>0.52936342592592589</v>
      </c>
      <c r="T401" t="s">
        <v>65</v>
      </c>
    </row>
    <row r="402" spans="18:20">
      <c r="R402" s="46">
        <v>39828</v>
      </c>
      <c r="S402" s="47">
        <v>0.52957175925925926</v>
      </c>
      <c r="T402" t="s">
        <v>65</v>
      </c>
    </row>
    <row r="403" spans="18:20">
      <c r="R403" s="46">
        <v>39828</v>
      </c>
      <c r="S403" s="47">
        <v>0.52982638888888889</v>
      </c>
      <c r="T403" t="s">
        <v>73</v>
      </c>
    </row>
    <row r="404" spans="18:20">
      <c r="R404" s="46">
        <v>39828</v>
      </c>
      <c r="S404" s="47">
        <v>0.52984953703703697</v>
      </c>
      <c r="T404" t="s">
        <v>73</v>
      </c>
    </row>
    <row r="405" spans="18:20">
      <c r="R405" s="46">
        <v>39828</v>
      </c>
      <c r="S405" s="47">
        <v>0.53045138888888888</v>
      </c>
      <c r="T405" t="s">
        <v>73</v>
      </c>
    </row>
    <row r="406" spans="18:20">
      <c r="R406" s="46">
        <v>39828</v>
      </c>
      <c r="S406" s="47">
        <v>0.53047453703703706</v>
      </c>
      <c r="T406" t="s">
        <v>73</v>
      </c>
    </row>
    <row r="407" spans="18:20">
      <c r="R407" s="46">
        <v>39828</v>
      </c>
      <c r="S407" s="47">
        <v>0.53115740740740736</v>
      </c>
      <c r="T407" t="s">
        <v>73</v>
      </c>
    </row>
    <row r="408" spans="18:20">
      <c r="R408" s="46">
        <v>39828</v>
      </c>
      <c r="S408" s="47">
        <v>0.53118055555555554</v>
      </c>
      <c r="T408" t="s">
        <v>73</v>
      </c>
    </row>
    <row r="409" spans="18:20">
      <c r="R409" s="46">
        <v>39828</v>
      </c>
      <c r="S409" s="47">
        <v>0.53269675925925919</v>
      </c>
      <c r="T409" t="s">
        <v>73</v>
      </c>
    </row>
    <row r="410" spans="18:20">
      <c r="R410" s="46">
        <v>39828</v>
      </c>
      <c r="S410" s="47">
        <v>0.53271990740740738</v>
      </c>
      <c r="T410" t="s">
        <v>73</v>
      </c>
    </row>
    <row r="411" spans="18:20">
      <c r="R411" s="46">
        <v>39828</v>
      </c>
      <c r="S411" s="47">
        <v>0.53343750000000001</v>
      </c>
      <c r="T411" t="s">
        <v>73</v>
      </c>
    </row>
    <row r="412" spans="18:20">
      <c r="R412" s="46">
        <v>39828</v>
      </c>
      <c r="S412" s="47">
        <v>0.5334606481481482</v>
      </c>
      <c r="T412" t="s">
        <v>73</v>
      </c>
    </row>
    <row r="413" spans="18:20">
      <c r="R413" s="46">
        <v>39829</v>
      </c>
      <c r="S413" s="47">
        <v>0.42332175925925924</v>
      </c>
      <c r="T413" t="s">
        <v>67</v>
      </c>
    </row>
    <row r="414" spans="18:20">
      <c r="R414" s="46">
        <v>39829</v>
      </c>
      <c r="S414" s="47">
        <v>0.42995370370370373</v>
      </c>
      <c r="T414" t="s">
        <v>73</v>
      </c>
    </row>
    <row r="415" spans="18:20">
      <c r="R415" s="46">
        <v>39829</v>
      </c>
      <c r="S415" s="47">
        <v>0.42996527777777777</v>
      </c>
      <c r="T415" t="s">
        <v>73</v>
      </c>
    </row>
    <row r="416" spans="18:20">
      <c r="R416" s="46">
        <v>39829</v>
      </c>
      <c r="S416" s="47">
        <v>0.64491898148148141</v>
      </c>
      <c r="T416" t="s">
        <v>73</v>
      </c>
    </row>
    <row r="417" spans="18:20">
      <c r="R417" s="46">
        <v>39829</v>
      </c>
      <c r="S417" s="47">
        <v>0.64493055555555556</v>
      </c>
      <c r="T417" t="s">
        <v>73</v>
      </c>
    </row>
    <row r="418" spans="18:20">
      <c r="R418" s="46">
        <v>39829</v>
      </c>
      <c r="S418" s="47">
        <v>0.64605324074074078</v>
      </c>
      <c r="T418" t="s">
        <v>73</v>
      </c>
    </row>
    <row r="419" spans="18:20">
      <c r="R419" s="46">
        <v>39829</v>
      </c>
      <c r="S419" s="47">
        <v>0.64607638888888885</v>
      </c>
      <c r="T419" t="s">
        <v>73</v>
      </c>
    </row>
    <row r="420" spans="18:20">
      <c r="R420" s="46">
        <v>39830</v>
      </c>
      <c r="S420" s="47">
        <v>0.51744212962962965</v>
      </c>
      <c r="T420" t="s">
        <v>67</v>
      </c>
    </row>
    <row r="421" spans="18:20">
      <c r="R421" s="46">
        <v>39830</v>
      </c>
      <c r="S421" s="47">
        <v>0.51746527777777784</v>
      </c>
      <c r="T421" t="s">
        <v>67</v>
      </c>
    </row>
    <row r="422" spans="18:20">
      <c r="R422" s="46">
        <v>39830</v>
      </c>
      <c r="S422" s="47">
        <v>0.61976851851851855</v>
      </c>
      <c r="T422" t="s">
        <v>73</v>
      </c>
    </row>
    <row r="423" spans="18:20">
      <c r="R423" s="46">
        <v>39830</v>
      </c>
      <c r="S423" s="47">
        <v>0.61979166666666663</v>
      </c>
      <c r="T423" t="s">
        <v>73</v>
      </c>
    </row>
    <row r="424" spans="18:20">
      <c r="R424" s="46">
        <v>39830</v>
      </c>
      <c r="S424" s="47">
        <v>0.64770833333333333</v>
      </c>
      <c r="T424" t="s">
        <v>73</v>
      </c>
    </row>
    <row r="425" spans="18:20">
      <c r="R425" s="46">
        <v>39830</v>
      </c>
      <c r="S425" s="47">
        <v>0.64773148148148152</v>
      </c>
      <c r="T425" t="s">
        <v>73</v>
      </c>
    </row>
    <row r="426" spans="18:20">
      <c r="R426" s="46">
        <v>39830</v>
      </c>
      <c r="S426" s="47">
        <v>0.64851851851851849</v>
      </c>
      <c r="T426" t="s">
        <v>73</v>
      </c>
    </row>
    <row r="427" spans="18:20">
      <c r="R427" s="46">
        <v>39830</v>
      </c>
      <c r="S427" s="47">
        <v>0.64854166666666668</v>
      </c>
      <c r="T427" t="s">
        <v>73</v>
      </c>
    </row>
    <row r="428" spans="18:20">
      <c r="R428" s="46">
        <v>39830</v>
      </c>
      <c r="S428" s="47">
        <v>0.74562499999999998</v>
      </c>
      <c r="T428" t="s">
        <v>65</v>
      </c>
    </row>
    <row r="429" spans="18:20">
      <c r="R429" s="46">
        <v>39833</v>
      </c>
      <c r="S429" s="47">
        <v>0.55726851851851855</v>
      </c>
      <c r="T429" t="s">
        <v>73</v>
      </c>
    </row>
    <row r="430" spans="18:20">
      <c r="R430" s="46">
        <v>39833</v>
      </c>
      <c r="S430" s="47">
        <v>0.55729166666666663</v>
      </c>
      <c r="T430" t="s">
        <v>73</v>
      </c>
    </row>
    <row r="431" spans="18:20">
      <c r="R431" s="46">
        <v>39833</v>
      </c>
      <c r="S431" s="47">
        <v>0.59307870370370364</v>
      </c>
      <c r="T431" t="s">
        <v>73</v>
      </c>
    </row>
    <row r="432" spans="18:20">
      <c r="R432" s="46">
        <v>39833</v>
      </c>
      <c r="S432" s="47">
        <v>0.59310185185185182</v>
      </c>
      <c r="T432" t="s">
        <v>73</v>
      </c>
    </row>
    <row r="433" spans="18:20">
      <c r="R433" s="46">
        <v>39833</v>
      </c>
      <c r="S433" s="47">
        <v>0.59381944444444446</v>
      </c>
      <c r="T433" t="s">
        <v>73</v>
      </c>
    </row>
    <row r="434" spans="18:20">
      <c r="R434" s="46">
        <v>39833</v>
      </c>
      <c r="S434" s="47">
        <v>0.59384259259259264</v>
      </c>
      <c r="T434" t="s">
        <v>73</v>
      </c>
    </row>
    <row r="435" spans="18:20">
      <c r="R435" s="46">
        <v>39833</v>
      </c>
      <c r="S435" s="47">
        <v>0.7052546296296297</v>
      </c>
      <c r="T435" t="s">
        <v>67</v>
      </c>
    </row>
    <row r="436" spans="18:20">
      <c r="R436" s="46">
        <v>39833</v>
      </c>
      <c r="S436" s="47">
        <v>0.71559027777777784</v>
      </c>
      <c r="T436" t="s">
        <v>73</v>
      </c>
    </row>
    <row r="437" spans="18:20">
      <c r="R437" s="46">
        <v>39833</v>
      </c>
      <c r="S437" s="47">
        <v>0.71561342592592592</v>
      </c>
      <c r="T437" t="s">
        <v>73</v>
      </c>
    </row>
    <row r="438" spans="18:20">
      <c r="R438" s="46">
        <v>39833</v>
      </c>
      <c r="S438" s="47">
        <v>0.83980324074074064</v>
      </c>
      <c r="T438" t="s">
        <v>67</v>
      </c>
    </row>
    <row r="439" spans="18:20">
      <c r="R439" s="46">
        <v>39834</v>
      </c>
      <c r="S439" s="47">
        <v>0.60499999999999998</v>
      </c>
      <c r="T439" t="s">
        <v>73</v>
      </c>
    </row>
    <row r="440" spans="18:20">
      <c r="R440" s="46">
        <v>39834</v>
      </c>
      <c r="S440" s="47">
        <v>0.60502314814814817</v>
      </c>
      <c r="T440" t="s">
        <v>73</v>
      </c>
    </row>
    <row r="441" spans="18:20">
      <c r="R441" s="46">
        <v>39834</v>
      </c>
      <c r="S441" s="47">
        <v>0.72325231481481478</v>
      </c>
      <c r="T441" t="s">
        <v>73</v>
      </c>
    </row>
    <row r="442" spans="18:20">
      <c r="R442" s="46">
        <v>39834</v>
      </c>
      <c r="S442" s="47">
        <v>0.72327546296296286</v>
      </c>
      <c r="T442" t="s">
        <v>73</v>
      </c>
    </row>
    <row r="443" spans="18:20">
      <c r="R443" s="46">
        <v>39834</v>
      </c>
      <c r="S443" s="47">
        <v>0.72547453703703713</v>
      </c>
      <c r="T443" t="s">
        <v>73</v>
      </c>
    </row>
    <row r="444" spans="18:20">
      <c r="R444" s="46">
        <v>39834</v>
      </c>
      <c r="S444" s="47">
        <v>0.72548611111111105</v>
      </c>
      <c r="T444" t="s">
        <v>73</v>
      </c>
    </row>
    <row r="445" spans="18:20">
      <c r="R445" s="46">
        <v>39834</v>
      </c>
      <c r="S445" s="47">
        <v>0.7290740740740741</v>
      </c>
      <c r="T445" t="s">
        <v>73</v>
      </c>
    </row>
    <row r="446" spans="18:20">
      <c r="R446" s="46">
        <v>39834</v>
      </c>
      <c r="S446" s="47">
        <v>0.72909722222222229</v>
      </c>
      <c r="T446" t="s">
        <v>73</v>
      </c>
    </row>
    <row r="447" spans="18:20">
      <c r="R447" s="46">
        <v>39834</v>
      </c>
      <c r="S447" s="47">
        <v>0.76729166666666659</v>
      </c>
      <c r="T447" t="s">
        <v>73</v>
      </c>
    </row>
    <row r="448" spans="18:20">
      <c r="R448" s="46">
        <v>39834</v>
      </c>
      <c r="S448" s="47">
        <v>0.76730324074074074</v>
      </c>
      <c r="T448" t="s">
        <v>73</v>
      </c>
    </row>
    <row r="449" spans="18:20">
      <c r="R449" s="46">
        <v>39834</v>
      </c>
      <c r="S449" s="47">
        <v>0.76810185185185187</v>
      </c>
      <c r="T449" t="s">
        <v>73</v>
      </c>
    </row>
    <row r="450" spans="18:20">
      <c r="R450" s="46">
        <v>39835</v>
      </c>
      <c r="S450" s="47">
        <v>0.65401620370370372</v>
      </c>
      <c r="T450" t="s">
        <v>73</v>
      </c>
    </row>
    <row r="451" spans="18:20">
      <c r="R451" s="46">
        <v>39835</v>
      </c>
      <c r="S451" s="47">
        <v>0.65402777777777776</v>
      </c>
      <c r="T451" t="s">
        <v>73</v>
      </c>
    </row>
    <row r="452" spans="18:20">
      <c r="R452" s="46">
        <v>39836</v>
      </c>
      <c r="S452" s="47">
        <v>0.60243055555555558</v>
      </c>
      <c r="T452" t="s">
        <v>73</v>
      </c>
    </row>
    <row r="453" spans="18:20">
      <c r="R453" s="46">
        <v>39836</v>
      </c>
      <c r="S453" s="47">
        <v>0.60244212962962962</v>
      </c>
      <c r="T453" t="s">
        <v>73</v>
      </c>
    </row>
    <row r="454" spans="18:20">
      <c r="R454" s="46">
        <v>39836</v>
      </c>
      <c r="S454" s="47">
        <v>0.60371527777777778</v>
      </c>
      <c r="T454" t="s">
        <v>73</v>
      </c>
    </row>
    <row r="455" spans="18:20">
      <c r="R455" s="46">
        <v>39836</v>
      </c>
      <c r="S455" s="47">
        <v>0.60373842592592586</v>
      </c>
      <c r="T455" t="s">
        <v>73</v>
      </c>
    </row>
    <row r="456" spans="18:20">
      <c r="R456" s="46">
        <v>39836</v>
      </c>
      <c r="S456" s="47">
        <v>0.60243055555555558</v>
      </c>
      <c r="T456" t="s">
        <v>73</v>
      </c>
    </row>
    <row r="457" spans="18:20">
      <c r="R457" s="46">
        <v>39836</v>
      </c>
      <c r="S457" s="47">
        <v>0.60244212962962962</v>
      </c>
      <c r="T457" t="s">
        <v>73</v>
      </c>
    </row>
    <row r="458" spans="18:20">
      <c r="R458" s="46">
        <v>39836</v>
      </c>
      <c r="S458" s="47">
        <v>0.60371527777777778</v>
      </c>
      <c r="T458" t="s">
        <v>73</v>
      </c>
    </row>
    <row r="459" spans="18:20">
      <c r="R459" s="46">
        <v>39836</v>
      </c>
      <c r="S459" s="47">
        <v>0.60373842592592586</v>
      </c>
      <c r="T459" t="s">
        <v>73</v>
      </c>
    </row>
    <row r="460" spans="18:20">
      <c r="R460" s="46">
        <v>39837</v>
      </c>
      <c r="S460" s="47">
        <v>0.77459490740740744</v>
      </c>
      <c r="T460" t="s">
        <v>67</v>
      </c>
    </row>
    <row r="461" spans="18:20">
      <c r="R461" s="46">
        <v>39837</v>
      </c>
      <c r="S461" s="47">
        <v>0.77730324074074064</v>
      </c>
      <c r="T461" t="s">
        <v>67</v>
      </c>
    </row>
    <row r="462" spans="18:20">
      <c r="R462" s="46">
        <v>39837</v>
      </c>
      <c r="S462" s="47">
        <v>0.88585648148148144</v>
      </c>
      <c r="T462" t="s">
        <v>67</v>
      </c>
    </row>
    <row r="463" spans="18:20">
      <c r="R463" s="46">
        <v>39837</v>
      </c>
      <c r="S463" s="47">
        <v>0.77459490740740744</v>
      </c>
      <c r="T463" t="s">
        <v>67</v>
      </c>
    </row>
    <row r="464" spans="18:20">
      <c r="R464" s="46">
        <v>39837</v>
      </c>
      <c r="S464" s="47">
        <v>0.77730324074074064</v>
      </c>
      <c r="T464" t="s">
        <v>67</v>
      </c>
    </row>
    <row r="465" spans="18:20">
      <c r="R465" s="46">
        <v>39837</v>
      </c>
      <c r="S465" s="47">
        <v>0.88585648148148144</v>
      </c>
      <c r="T465" t="s">
        <v>67</v>
      </c>
    </row>
    <row r="466" spans="18:20">
      <c r="R466" s="46">
        <v>39840</v>
      </c>
      <c r="S466" s="47">
        <v>0.69425925925925924</v>
      </c>
      <c r="T466" t="s">
        <v>73</v>
      </c>
    </row>
    <row r="467" spans="18:20">
      <c r="R467" s="46">
        <v>39840</v>
      </c>
      <c r="S467" s="47">
        <v>0.69427083333333339</v>
      </c>
      <c r="T467" t="s">
        <v>73</v>
      </c>
    </row>
    <row r="468" spans="18:20">
      <c r="R468" s="46">
        <v>39840</v>
      </c>
      <c r="S468" s="47">
        <v>0.69490740740740742</v>
      </c>
      <c r="T468" t="s">
        <v>73</v>
      </c>
    </row>
    <row r="469" spans="18:20">
      <c r="R469" s="46">
        <v>39840</v>
      </c>
      <c r="S469" s="47">
        <v>0.69493055555555561</v>
      </c>
      <c r="T469" t="s">
        <v>73</v>
      </c>
    </row>
    <row r="470" spans="18:20">
      <c r="R470" s="46">
        <v>39840</v>
      </c>
      <c r="S470" s="47">
        <v>0.69568287037037047</v>
      </c>
      <c r="T470" t="s">
        <v>73</v>
      </c>
    </row>
    <row r="471" spans="18:20">
      <c r="R471" s="46">
        <v>39840</v>
      </c>
      <c r="S471" s="47">
        <v>0.69569444444444439</v>
      </c>
      <c r="T471" t="s">
        <v>73</v>
      </c>
    </row>
    <row r="472" spans="18:20">
      <c r="R472" s="46">
        <v>39840</v>
      </c>
      <c r="S472" s="47">
        <v>0.69425925925925924</v>
      </c>
      <c r="T472" t="s">
        <v>73</v>
      </c>
    </row>
    <row r="473" spans="18:20">
      <c r="R473" s="46">
        <v>39840</v>
      </c>
      <c r="S473" s="47">
        <v>0.69427083333333339</v>
      </c>
      <c r="T473" t="s">
        <v>73</v>
      </c>
    </row>
    <row r="474" spans="18:20">
      <c r="R474" s="46">
        <v>39840</v>
      </c>
      <c r="S474" s="47">
        <v>0.69490740740740742</v>
      </c>
      <c r="T474" t="s">
        <v>73</v>
      </c>
    </row>
    <row r="475" spans="18:20">
      <c r="R475" s="46">
        <v>39840</v>
      </c>
      <c r="S475" s="47">
        <v>0.69493055555555561</v>
      </c>
      <c r="T475" t="s">
        <v>73</v>
      </c>
    </row>
    <row r="476" spans="18:20">
      <c r="R476" s="46">
        <v>39840</v>
      </c>
      <c r="S476" s="47">
        <v>0.69568287037037047</v>
      </c>
      <c r="T476" t="s">
        <v>73</v>
      </c>
    </row>
    <row r="477" spans="18:20">
      <c r="R477" s="46">
        <v>39840</v>
      </c>
      <c r="S477" s="47">
        <v>0.69569444444444439</v>
      </c>
      <c r="T477" t="s">
        <v>73</v>
      </c>
    </row>
    <row r="478" spans="18:20">
      <c r="R478" s="46">
        <v>39841</v>
      </c>
      <c r="S478" s="47">
        <v>0.61761574074074077</v>
      </c>
      <c r="T478" t="s">
        <v>67</v>
      </c>
    </row>
    <row r="479" spans="18:20">
      <c r="R479" s="46">
        <v>39841</v>
      </c>
      <c r="S479" s="47">
        <v>0.61761574074074077</v>
      </c>
      <c r="T479" t="s">
        <v>67</v>
      </c>
    </row>
    <row r="480" spans="18:20">
      <c r="R480" s="46">
        <v>39842</v>
      </c>
      <c r="S480" s="47">
        <v>0.81929398148148147</v>
      </c>
      <c r="T480" t="s">
        <v>67</v>
      </c>
    </row>
    <row r="481" spans="18:20">
      <c r="R481" s="46">
        <v>39842</v>
      </c>
      <c r="S481" s="47">
        <v>0.90479166666666666</v>
      </c>
      <c r="T481" t="s">
        <v>67</v>
      </c>
    </row>
    <row r="482" spans="18:20">
      <c r="R482" s="46">
        <v>39842</v>
      </c>
      <c r="S482" s="47">
        <v>0.81929398148148147</v>
      </c>
      <c r="T482" t="s">
        <v>67</v>
      </c>
    </row>
    <row r="483" spans="18:20">
      <c r="R483" s="46">
        <v>39842</v>
      </c>
      <c r="S483" s="47">
        <v>0.90479166666666666</v>
      </c>
      <c r="T483" t="s">
        <v>67</v>
      </c>
    </row>
    <row r="484" spans="18:20">
      <c r="R484" s="46">
        <v>39843</v>
      </c>
      <c r="S484" s="47">
        <v>0.44517361111111109</v>
      </c>
      <c r="T484" t="s">
        <v>73</v>
      </c>
    </row>
    <row r="485" spans="18:20">
      <c r="R485" s="46">
        <v>39843</v>
      </c>
      <c r="S485" s="47">
        <v>0.44519675925925922</v>
      </c>
      <c r="T485" t="s">
        <v>73</v>
      </c>
    </row>
    <row r="486" spans="18:20">
      <c r="R486" s="46">
        <v>39843</v>
      </c>
      <c r="S486" s="47">
        <v>0.65386574074074078</v>
      </c>
      <c r="T486" t="s">
        <v>73</v>
      </c>
    </row>
    <row r="487" spans="18:20">
      <c r="R487" s="46">
        <v>39843</v>
      </c>
      <c r="S487" s="47">
        <v>0.65387731481481481</v>
      </c>
      <c r="T487" t="s">
        <v>73</v>
      </c>
    </row>
    <row r="488" spans="18:20">
      <c r="R488" s="46">
        <v>39843</v>
      </c>
      <c r="S488" s="47">
        <v>0.70357638888888896</v>
      </c>
      <c r="T488" t="s">
        <v>73</v>
      </c>
    </row>
    <row r="489" spans="18:20">
      <c r="R489" s="46">
        <v>39843</v>
      </c>
      <c r="S489" s="47">
        <v>0.70359953703703704</v>
      </c>
      <c r="T489" t="s">
        <v>73</v>
      </c>
    </row>
    <row r="490" spans="18:20">
      <c r="R490" s="46">
        <v>39845</v>
      </c>
      <c r="S490" s="47">
        <v>0.82230324074074079</v>
      </c>
      <c r="T490" t="s">
        <v>67</v>
      </c>
    </row>
    <row r="491" spans="18:20">
      <c r="R491" s="46">
        <v>39846</v>
      </c>
      <c r="S491" s="47">
        <v>0.83748842592592598</v>
      </c>
      <c r="T491" t="s">
        <v>73</v>
      </c>
    </row>
    <row r="492" spans="18:20">
      <c r="R492" s="46">
        <v>39846</v>
      </c>
      <c r="S492" s="47">
        <v>0.83750000000000002</v>
      </c>
      <c r="T492" t="s">
        <v>73</v>
      </c>
    </row>
    <row r="493" spans="18:20">
      <c r="R493" s="46">
        <v>39846</v>
      </c>
      <c r="S493" s="47">
        <v>0.8381481481481482</v>
      </c>
      <c r="T493" t="s">
        <v>67</v>
      </c>
    </row>
    <row r="494" spans="18:20">
      <c r="R494" s="46">
        <v>39846</v>
      </c>
      <c r="S494" s="47">
        <v>0.68413194444444436</v>
      </c>
      <c r="T494" t="s">
        <v>73</v>
      </c>
    </row>
    <row r="495" spans="18:20">
      <c r="R495" s="46">
        <v>39846</v>
      </c>
      <c r="S495" s="47">
        <v>0.68415509259259266</v>
      </c>
      <c r="T495" t="s">
        <v>73</v>
      </c>
    </row>
    <row r="496" spans="18:20">
      <c r="R496" s="46">
        <v>39847</v>
      </c>
      <c r="S496" s="47">
        <v>0.68902777777777768</v>
      </c>
      <c r="T496" t="s">
        <v>73</v>
      </c>
    </row>
    <row r="497" spans="18:20">
      <c r="R497" s="46">
        <v>39847</v>
      </c>
      <c r="S497" s="47">
        <v>0.68905092592592598</v>
      </c>
      <c r="T497" t="s">
        <v>73</v>
      </c>
    </row>
    <row r="498" spans="18:20">
      <c r="R498" s="46">
        <v>39847</v>
      </c>
      <c r="S498" s="47">
        <v>0.68982638888888881</v>
      </c>
      <c r="T498" t="s">
        <v>73</v>
      </c>
    </row>
    <row r="499" spans="18:20">
      <c r="R499" s="46">
        <v>39847</v>
      </c>
      <c r="S499" s="47">
        <v>0.68984953703703711</v>
      </c>
      <c r="T499" t="s">
        <v>73</v>
      </c>
    </row>
    <row r="500" spans="18:20">
      <c r="R500" s="46">
        <v>39847</v>
      </c>
      <c r="S500" s="47">
        <v>0.69194444444444436</v>
      </c>
      <c r="T500" t="s">
        <v>73</v>
      </c>
    </row>
    <row r="501" spans="18:20">
      <c r="R501" s="46">
        <v>39847</v>
      </c>
      <c r="S501" s="47">
        <v>0.69195601851851851</v>
      </c>
      <c r="T501" t="s">
        <v>73</v>
      </c>
    </row>
    <row r="502" spans="18:20">
      <c r="R502" s="46">
        <v>39847</v>
      </c>
      <c r="S502" s="47">
        <v>0.69271990740740741</v>
      </c>
      <c r="T502" t="s">
        <v>73</v>
      </c>
    </row>
    <row r="503" spans="18:20">
      <c r="R503" s="46">
        <v>39847</v>
      </c>
      <c r="S503" s="47">
        <v>0.69273148148148145</v>
      </c>
      <c r="T503" t="s">
        <v>73</v>
      </c>
    </row>
    <row r="504" spans="18:20">
      <c r="R504" s="46">
        <v>39847</v>
      </c>
      <c r="S504" s="47">
        <v>0.71584490740740747</v>
      </c>
      <c r="T504" t="s">
        <v>73</v>
      </c>
    </row>
    <row r="505" spans="18:20">
      <c r="R505" s="46">
        <v>39847</v>
      </c>
      <c r="S505" s="47">
        <v>0.71586805555555555</v>
      </c>
      <c r="T505" t="s">
        <v>73</v>
      </c>
    </row>
    <row r="506" spans="18:20">
      <c r="R506" s="46">
        <v>39847</v>
      </c>
      <c r="S506" s="47">
        <v>0.71937499999999999</v>
      </c>
      <c r="T506" t="s">
        <v>73</v>
      </c>
    </row>
    <row r="507" spans="18:20">
      <c r="R507" s="46">
        <v>39847</v>
      </c>
      <c r="S507" s="47">
        <v>0.71938657407407414</v>
      </c>
      <c r="T507" t="s">
        <v>73</v>
      </c>
    </row>
    <row r="508" spans="18:20">
      <c r="R508" s="46">
        <v>39849</v>
      </c>
      <c r="S508" s="47">
        <v>0.7437962962962964</v>
      </c>
      <c r="T508" t="s">
        <v>67</v>
      </c>
    </row>
    <row r="509" spans="18:20">
      <c r="R509" s="46">
        <v>39850</v>
      </c>
      <c r="S509" s="47">
        <v>0.67710648148148145</v>
      </c>
      <c r="T509" t="s">
        <v>73</v>
      </c>
    </row>
    <row r="510" spans="18:20">
      <c r="R510" s="46">
        <v>39850</v>
      </c>
      <c r="S510" s="47">
        <v>0.67712962962962964</v>
      </c>
      <c r="T510" t="s">
        <v>73</v>
      </c>
    </row>
    <row r="511" spans="18:20">
      <c r="R511" s="46">
        <v>39850</v>
      </c>
      <c r="S511" s="47">
        <v>0.6777777777777777</v>
      </c>
      <c r="T511" t="s">
        <v>73</v>
      </c>
    </row>
    <row r="512" spans="18:20">
      <c r="R512" s="46">
        <v>39850</v>
      </c>
      <c r="S512" s="47">
        <v>0.677800925925926</v>
      </c>
      <c r="T512" t="s">
        <v>73</v>
      </c>
    </row>
    <row r="513" spans="18:20">
      <c r="R513" s="46">
        <v>39850</v>
      </c>
      <c r="S513" s="47">
        <v>0.67836805555555557</v>
      </c>
      <c r="T513" t="s">
        <v>73</v>
      </c>
    </row>
    <row r="514" spans="18:20">
      <c r="R514" s="46">
        <v>39850</v>
      </c>
      <c r="S514" s="47">
        <v>0.67839120370370365</v>
      </c>
      <c r="T514" t="s">
        <v>73</v>
      </c>
    </row>
    <row r="515" spans="18:20">
      <c r="R515" s="46">
        <v>39850</v>
      </c>
      <c r="S515" s="47">
        <v>0.6793865740740741</v>
      </c>
      <c r="T515" t="s">
        <v>73</v>
      </c>
    </row>
    <row r="516" spans="18:20">
      <c r="R516" s="46">
        <v>39850</v>
      </c>
      <c r="S516" s="47">
        <v>0.67940972222222218</v>
      </c>
      <c r="T516" t="s">
        <v>73</v>
      </c>
    </row>
    <row r="517" spans="18:20">
      <c r="R517" s="46">
        <v>39850</v>
      </c>
      <c r="S517" s="47">
        <v>0.67953703703703694</v>
      </c>
      <c r="T517" t="s">
        <v>73</v>
      </c>
    </row>
    <row r="518" spans="18:20">
      <c r="R518" s="46">
        <v>39850</v>
      </c>
      <c r="S518" s="47">
        <v>0.67956018518518524</v>
      </c>
      <c r="T518" t="s">
        <v>73</v>
      </c>
    </row>
    <row r="519" spans="18:20">
      <c r="R519" s="46">
        <v>39850</v>
      </c>
      <c r="S519" s="47">
        <v>0.67971064814814808</v>
      </c>
      <c r="T519" t="s">
        <v>73</v>
      </c>
    </row>
    <row r="520" spans="18:20">
      <c r="R520" s="46">
        <v>39850</v>
      </c>
      <c r="S520" s="47">
        <v>0.67973379629629627</v>
      </c>
      <c r="T520" t="s">
        <v>73</v>
      </c>
    </row>
    <row r="521" spans="18:20">
      <c r="R521" s="46">
        <v>39850</v>
      </c>
      <c r="S521" s="47">
        <v>0.70916666666666661</v>
      </c>
      <c r="T521" t="s">
        <v>73</v>
      </c>
    </row>
    <row r="522" spans="18:20">
      <c r="R522" s="46">
        <v>39850</v>
      </c>
      <c r="S522" s="47">
        <v>0.70917824074074076</v>
      </c>
      <c r="T522" t="s">
        <v>73</v>
      </c>
    </row>
    <row r="523" spans="18:20">
      <c r="R523" s="46">
        <v>39850</v>
      </c>
      <c r="S523" s="47">
        <v>0.70991898148148147</v>
      </c>
      <c r="T523" t="s">
        <v>73</v>
      </c>
    </row>
    <row r="524" spans="18:20">
      <c r="R524" s="46">
        <v>39850</v>
      </c>
      <c r="S524" s="47">
        <v>0.70994212962962966</v>
      </c>
      <c r="T524" t="s">
        <v>73</v>
      </c>
    </row>
    <row r="525" spans="18:20">
      <c r="R525" s="46">
        <v>39850</v>
      </c>
      <c r="S525" s="47">
        <v>0.71075231481481482</v>
      </c>
      <c r="T525" t="s">
        <v>73</v>
      </c>
    </row>
    <row r="526" spans="18:20">
      <c r="R526" s="46">
        <v>39850</v>
      </c>
      <c r="S526" s="47">
        <v>0.7122222222222222</v>
      </c>
      <c r="T526" t="s">
        <v>73</v>
      </c>
    </row>
    <row r="527" spans="18:20">
      <c r="R527" s="46">
        <v>39850</v>
      </c>
      <c r="S527" s="47">
        <v>0.71223379629629635</v>
      </c>
      <c r="T527" t="s">
        <v>73</v>
      </c>
    </row>
    <row r="528" spans="18:20">
      <c r="R528" s="46">
        <v>39850</v>
      </c>
      <c r="S528" s="47">
        <v>0.71260416666666659</v>
      </c>
      <c r="T528" t="s">
        <v>73</v>
      </c>
    </row>
    <row r="529" spans="18:20">
      <c r="R529" s="46">
        <v>39850</v>
      </c>
      <c r="S529" s="47">
        <v>0.7134490740740741</v>
      </c>
      <c r="T529" t="s">
        <v>73</v>
      </c>
    </row>
    <row r="530" spans="18:20">
      <c r="R530" s="46">
        <v>39850</v>
      </c>
      <c r="S530" s="47">
        <v>0.71347222222222229</v>
      </c>
      <c r="T530" t="s">
        <v>73</v>
      </c>
    </row>
    <row r="531" spans="18:20">
      <c r="R531" s="46">
        <v>39850</v>
      </c>
      <c r="S531" s="47">
        <v>0.7160185185185185</v>
      </c>
      <c r="T531" t="s">
        <v>73</v>
      </c>
    </row>
    <row r="532" spans="18:20">
      <c r="R532" s="46">
        <v>39850</v>
      </c>
      <c r="S532" s="47">
        <v>0.71604166666666658</v>
      </c>
      <c r="T532" t="s">
        <v>73</v>
      </c>
    </row>
    <row r="533" spans="18:20">
      <c r="R533" s="46">
        <v>39850</v>
      </c>
      <c r="S533" s="47">
        <v>0.7166203703703703</v>
      </c>
      <c r="T533" t="s">
        <v>73</v>
      </c>
    </row>
    <row r="534" spans="18:20">
      <c r="R534" s="46">
        <v>39850</v>
      </c>
      <c r="S534" s="47">
        <v>0.71663194444444445</v>
      </c>
      <c r="T534" t="s">
        <v>73</v>
      </c>
    </row>
    <row r="535" spans="18:20">
      <c r="R535" s="46">
        <v>39850</v>
      </c>
      <c r="S535" s="47">
        <v>0.71749999999999992</v>
      </c>
      <c r="T535" t="s">
        <v>73</v>
      </c>
    </row>
    <row r="536" spans="18:20">
      <c r="R536" s="46">
        <v>39850</v>
      </c>
      <c r="S536" s="47">
        <v>0.71752314814814822</v>
      </c>
      <c r="T536" t="s">
        <v>73</v>
      </c>
    </row>
    <row r="537" spans="18:20">
      <c r="R537" s="46">
        <v>39851</v>
      </c>
      <c r="S537" s="47">
        <v>0.48979166666666668</v>
      </c>
      <c r="T537" t="s">
        <v>67</v>
      </c>
    </row>
    <row r="538" spans="18:20">
      <c r="R538" s="46">
        <v>39853</v>
      </c>
      <c r="S538" s="47">
        <v>0.43406250000000002</v>
      </c>
      <c r="T538" t="s">
        <v>73</v>
      </c>
    </row>
    <row r="539" spans="18:20">
      <c r="R539" s="46">
        <v>39853</v>
      </c>
      <c r="S539" s="47">
        <v>0.43407407407407406</v>
      </c>
      <c r="T539" t="s">
        <v>73</v>
      </c>
    </row>
    <row r="540" spans="18:20">
      <c r="R540" s="46">
        <v>39854</v>
      </c>
      <c r="S540" s="47">
        <v>0.68150462962962965</v>
      </c>
      <c r="T540" t="s">
        <v>67</v>
      </c>
    </row>
    <row r="541" spans="18:20">
      <c r="R541" s="46">
        <v>39855</v>
      </c>
      <c r="S541" s="47">
        <v>0.3646875</v>
      </c>
      <c r="T541" t="s">
        <v>73</v>
      </c>
    </row>
    <row r="542" spans="18:20">
      <c r="R542" s="46">
        <v>39855</v>
      </c>
      <c r="S542" s="47">
        <v>0.36471064814814813</v>
      </c>
      <c r="T542" t="s">
        <v>73</v>
      </c>
    </row>
    <row r="543" spans="18:20">
      <c r="R543" s="46">
        <v>39855</v>
      </c>
      <c r="S543" s="47">
        <v>0.52030092592592592</v>
      </c>
      <c r="T543" t="s">
        <v>73</v>
      </c>
    </row>
    <row r="544" spans="18:20">
      <c r="R544" s="46">
        <v>39855</v>
      </c>
      <c r="S544" s="47">
        <v>0.52031250000000007</v>
      </c>
      <c r="T544" t="s">
        <v>73</v>
      </c>
    </row>
    <row r="545" spans="18:20">
      <c r="R545" s="46">
        <v>39855</v>
      </c>
      <c r="S545" s="47">
        <v>0.70096064814814818</v>
      </c>
      <c r="T545" t="s">
        <v>73</v>
      </c>
    </row>
    <row r="546" spans="18:20">
      <c r="R546" s="46">
        <v>39855</v>
      </c>
      <c r="S546" s="47">
        <v>0.70098379629629637</v>
      </c>
      <c r="T546" t="s">
        <v>73</v>
      </c>
    </row>
    <row r="547" spans="18:20">
      <c r="R547" s="46">
        <v>39856</v>
      </c>
      <c r="S547" s="47">
        <v>0.45930555555555558</v>
      </c>
      <c r="T547" t="s">
        <v>73</v>
      </c>
    </row>
    <row r="548" spans="18:20">
      <c r="R548" s="46">
        <v>39856</v>
      </c>
      <c r="S548" s="47">
        <v>0.45932870370370371</v>
      </c>
      <c r="T548" t="s">
        <v>73</v>
      </c>
    </row>
    <row r="549" spans="18:20">
      <c r="R549" s="46">
        <v>39856</v>
      </c>
      <c r="S549" s="47">
        <v>0.46034722222222224</v>
      </c>
      <c r="T549" t="s">
        <v>73</v>
      </c>
    </row>
    <row r="550" spans="18:20">
      <c r="R550" s="46">
        <v>39856</v>
      </c>
      <c r="S550" s="47">
        <v>0.46037037037037037</v>
      </c>
      <c r="T550" t="s">
        <v>73</v>
      </c>
    </row>
    <row r="551" spans="18:20">
      <c r="R551" s="46">
        <v>39856</v>
      </c>
      <c r="S551" s="47">
        <v>0.4624537037037037</v>
      </c>
      <c r="T551" t="s">
        <v>71</v>
      </c>
    </row>
    <row r="552" spans="18:20">
      <c r="R552" s="46">
        <v>39856</v>
      </c>
      <c r="S552" s="47">
        <v>0.47820601851851857</v>
      </c>
      <c r="T552" t="s">
        <v>73</v>
      </c>
    </row>
    <row r="553" spans="18:20">
      <c r="R553" s="46">
        <v>39856</v>
      </c>
      <c r="S553" s="47">
        <v>0.47822916666666665</v>
      </c>
      <c r="T553" t="s">
        <v>73</v>
      </c>
    </row>
    <row r="554" spans="18:20">
      <c r="R554" s="46">
        <v>39856</v>
      </c>
      <c r="S554" s="47">
        <v>0.4840740740740741</v>
      </c>
      <c r="T554" t="s">
        <v>73</v>
      </c>
    </row>
    <row r="555" spans="18:20">
      <c r="R555" s="46">
        <v>39856</v>
      </c>
      <c r="S555" s="47">
        <v>0.48409722222222223</v>
      </c>
      <c r="T555" t="s">
        <v>73</v>
      </c>
    </row>
    <row r="556" spans="18:20">
      <c r="R556" s="46">
        <v>39856</v>
      </c>
      <c r="S556" s="47">
        <v>0.48576388888888888</v>
      </c>
      <c r="T556" t="s">
        <v>73</v>
      </c>
    </row>
    <row r="557" spans="18:20">
      <c r="R557" s="46">
        <v>39856</v>
      </c>
      <c r="S557" s="47">
        <v>0.48578703703703702</v>
      </c>
      <c r="T557" t="s">
        <v>73</v>
      </c>
    </row>
    <row r="558" spans="18:20">
      <c r="R558" s="46">
        <v>39856</v>
      </c>
      <c r="S558" s="47">
        <v>0.49297453703703703</v>
      </c>
      <c r="T558" t="s">
        <v>65</v>
      </c>
    </row>
    <row r="559" spans="18:20">
      <c r="R559" s="46">
        <v>39856</v>
      </c>
      <c r="S559" s="47">
        <v>0.6121064814814815</v>
      </c>
      <c r="T559" t="s">
        <v>73</v>
      </c>
    </row>
    <row r="560" spans="18:20">
      <c r="R560" s="46">
        <v>39856</v>
      </c>
      <c r="S560" s="47">
        <v>0.61212962962962958</v>
      </c>
      <c r="T560" t="s">
        <v>73</v>
      </c>
    </row>
    <row r="561" spans="18:20">
      <c r="R561" s="46">
        <v>39856</v>
      </c>
      <c r="S561" s="47">
        <v>0.61314814814814811</v>
      </c>
      <c r="T561" t="s">
        <v>73</v>
      </c>
    </row>
    <row r="562" spans="18:20">
      <c r="R562" s="46">
        <v>39856</v>
      </c>
      <c r="S562" s="47">
        <v>0.61320601851851853</v>
      </c>
      <c r="T562" t="s">
        <v>73</v>
      </c>
    </row>
    <row r="563" spans="18:20">
      <c r="R563" s="46">
        <v>39856</v>
      </c>
      <c r="S563" s="47">
        <v>0.6132291666666666</v>
      </c>
      <c r="T563" t="s">
        <v>73</v>
      </c>
    </row>
    <row r="564" spans="18:20">
      <c r="R564" s="46">
        <v>39857</v>
      </c>
      <c r="S564" s="47">
        <v>0.44625000000000004</v>
      </c>
      <c r="T564" t="s">
        <v>67</v>
      </c>
    </row>
    <row r="565" spans="18:20">
      <c r="R565" s="46">
        <v>39857</v>
      </c>
      <c r="S565" s="47">
        <v>0.51993055555555556</v>
      </c>
      <c r="T565" t="s">
        <v>73</v>
      </c>
    </row>
    <row r="566" spans="18:20">
      <c r="R566" s="46">
        <v>39857</v>
      </c>
      <c r="S566" s="47">
        <v>0.51995370370370375</v>
      </c>
      <c r="T566" t="s">
        <v>73</v>
      </c>
    </row>
    <row r="567" spans="18:20">
      <c r="R567" s="46">
        <v>39857</v>
      </c>
      <c r="S567" s="47">
        <v>0.75976851851851857</v>
      </c>
      <c r="T567" t="s">
        <v>67</v>
      </c>
    </row>
    <row r="568" spans="18:20">
      <c r="R568" s="46">
        <v>39860</v>
      </c>
      <c r="S568" s="47">
        <v>0.81248842592592585</v>
      </c>
      <c r="T568" t="s">
        <v>67</v>
      </c>
    </row>
    <row r="569" spans="18:20">
      <c r="R569" s="46">
        <v>39861</v>
      </c>
      <c r="S569" s="47">
        <v>0.63</v>
      </c>
      <c r="T569" t="s">
        <v>73</v>
      </c>
    </row>
    <row r="570" spans="18:20">
      <c r="R570" s="46">
        <v>39861</v>
      </c>
      <c r="S570" s="47">
        <v>0.63002314814814808</v>
      </c>
      <c r="T570" t="s">
        <v>73</v>
      </c>
    </row>
    <row r="571" spans="18:20">
      <c r="R571" s="46">
        <v>39861</v>
      </c>
      <c r="S571" s="47">
        <v>0.63825231481481481</v>
      </c>
      <c r="T571" t="s">
        <v>71</v>
      </c>
    </row>
    <row r="572" spans="18:20">
      <c r="R572" s="46">
        <v>39861</v>
      </c>
      <c r="S572" s="47">
        <v>0.63930555555555557</v>
      </c>
      <c r="T572" t="s">
        <v>73</v>
      </c>
    </row>
    <row r="573" spans="18:20">
      <c r="R573" s="46">
        <v>39861</v>
      </c>
      <c r="S573" s="47">
        <v>0.63932870370370376</v>
      </c>
      <c r="T573" t="s">
        <v>73</v>
      </c>
    </row>
    <row r="574" spans="18:20">
      <c r="R574" s="46">
        <v>39861</v>
      </c>
      <c r="S574" s="47">
        <v>0.67740740740740746</v>
      </c>
      <c r="T574" t="s">
        <v>67</v>
      </c>
    </row>
    <row r="575" spans="18:20">
      <c r="R575" s="46">
        <v>39861</v>
      </c>
      <c r="S575" s="47">
        <v>0.69811342592592596</v>
      </c>
      <c r="T575" t="s">
        <v>73</v>
      </c>
    </row>
    <row r="576" spans="18:20">
      <c r="R576" s="46">
        <v>39861</v>
      </c>
      <c r="S576" s="47">
        <v>0.69813657407407403</v>
      </c>
      <c r="T576" t="s">
        <v>73</v>
      </c>
    </row>
    <row r="577" spans="18:20">
      <c r="R577" s="46">
        <v>39861</v>
      </c>
      <c r="S577" s="47">
        <v>0.69896990740740739</v>
      </c>
      <c r="T577" t="s">
        <v>73</v>
      </c>
    </row>
    <row r="578" spans="18:20">
      <c r="R578" s="46">
        <v>39861</v>
      </c>
      <c r="S578" s="47">
        <v>0.69899305555555558</v>
      </c>
      <c r="T578" t="s">
        <v>73</v>
      </c>
    </row>
    <row r="579" spans="18:20">
      <c r="R579" s="46">
        <v>39861</v>
      </c>
      <c r="S579" s="47">
        <v>0.6997106481481481</v>
      </c>
      <c r="T579" t="s">
        <v>73</v>
      </c>
    </row>
    <row r="580" spans="18:20">
      <c r="R580" s="46">
        <v>39861</v>
      </c>
      <c r="S580" s="47">
        <v>0.69973379629629628</v>
      </c>
      <c r="T580" t="s">
        <v>73</v>
      </c>
    </row>
    <row r="581" spans="18:20">
      <c r="R581" s="46">
        <v>39861</v>
      </c>
      <c r="S581" s="47">
        <v>0.78157407407407409</v>
      </c>
      <c r="T581" t="s">
        <v>67</v>
      </c>
    </row>
    <row r="582" spans="18:20">
      <c r="R582" s="46">
        <v>39861</v>
      </c>
      <c r="S582" s="47">
        <v>0.41395833333333337</v>
      </c>
      <c r="T582" t="s">
        <v>73</v>
      </c>
    </row>
    <row r="583" spans="18:20">
      <c r="R583" s="46">
        <v>39861</v>
      </c>
      <c r="S583" s="47">
        <v>0.41396990740740741</v>
      </c>
      <c r="T583" t="s">
        <v>73</v>
      </c>
    </row>
    <row r="584" spans="18:20">
      <c r="R584" s="46">
        <v>39861</v>
      </c>
      <c r="S584" s="47">
        <v>0.4151157407407407</v>
      </c>
      <c r="T584" t="s">
        <v>73</v>
      </c>
    </row>
    <row r="585" spans="18:20">
      <c r="R585" s="46">
        <v>39861</v>
      </c>
      <c r="S585" s="47">
        <v>0.41512731481481485</v>
      </c>
      <c r="T585" t="s">
        <v>73</v>
      </c>
    </row>
    <row r="586" spans="18:20">
      <c r="R586" s="46">
        <v>39861</v>
      </c>
      <c r="S586" s="47">
        <v>0.41564814814814816</v>
      </c>
      <c r="T586" t="s">
        <v>73</v>
      </c>
    </row>
    <row r="587" spans="18:20">
      <c r="R587" s="46">
        <v>39861</v>
      </c>
      <c r="S587" s="47">
        <v>0.41565972222222225</v>
      </c>
      <c r="T587" t="s">
        <v>73</v>
      </c>
    </row>
    <row r="588" spans="18:20">
      <c r="R588" s="46">
        <v>39861</v>
      </c>
      <c r="S588" s="47">
        <v>0.46217592592592593</v>
      </c>
      <c r="T588" t="s">
        <v>73</v>
      </c>
    </row>
    <row r="589" spans="18:20">
      <c r="R589" s="46">
        <v>39861</v>
      </c>
      <c r="S589" s="47">
        <v>0.46218749999999997</v>
      </c>
      <c r="T589" t="s">
        <v>73</v>
      </c>
    </row>
    <row r="590" spans="18:20">
      <c r="R590" s="46">
        <v>39861</v>
      </c>
      <c r="S590" s="47">
        <v>0.46277777777777779</v>
      </c>
      <c r="T590" t="s">
        <v>73</v>
      </c>
    </row>
    <row r="591" spans="18:20">
      <c r="R591" s="46">
        <v>39861</v>
      </c>
      <c r="S591" s="47">
        <v>0.46280092592592598</v>
      </c>
      <c r="T591" t="s">
        <v>73</v>
      </c>
    </row>
    <row r="592" spans="18:20">
      <c r="R592" s="46">
        <v>39861</v>
      </c>
      <c r="S592" s="47">
        <v>0.46339120370370374</v>
      </c>
      <c r="T592" t="s">
        <v>73</v>
      </c>
    </row>
    <row r="593" spans="18:20">
      <c r="R593" s="46">
        <v>39861</v>
      </c>
      <c r="S593" s="47">
        <v>0.46340277777777777</v>
      </c>
      <c r="T593" t="s">
        <v>73</v>
      </c>
    </row>
    <row r="594" spans="18:20">
      <c r="R594" s="46">
        <v>39862</v>
      </c>
      <c r="S594" s="47">
        <v>0.42993055555555554</v>
      </c>
      <c r="T594" t="s">
        <v>73</v>
      </c>
    </row>
    <row r="595" spans="18:20">
      <c r="R595" s="46">
        <v>39862</v>
      </c>
      <c r="S595" s="47">
        <v>0.42994212962962958</v>
      </c>
      <c r="T595" t="s">
        <v>73</v>
      </c>
    </row>
    <row r="596" spans="18:20">
      <c r="R596" s="46">
        <v>39862</v>
      </c>
      <c r="S596" s="47">
        <v>0.43178240740740742</v>
      </c>
      <c r="T596" t="s">
        <v>73</v>
      </c>
    </row>
    <row r="597" spans="18:20">
      <c r="R597" s="46">
        <v>39862</v>
      </c>
      <c r="S597" s="47">
        <v>0.43180555555555555</v>
      </c>
      <c r="T597" t="s">
        <v>73</v>
      </c>
    </row>
    <row r="598" spans="18:20">
      <c r="R598" s="46">
        <v>39862</v>
      </c>
      <c r="S598" s="47">
        <v>0.43943287037037032</v>
      </c>
      <c r="T598" t="s">
        <v>73</v>
      </c>
    </row>
    <row r="599" spans="18:20">
      <c r="R599" s="46">
        <v>39862</v>
      </c>
      <c r="S599" s="47">
        <v>0.43945601851851851</v>
      </c>
      <c r="T599" t="s">
        <v>73</v>
      </c>
    </row>
    <row r="600" spans="18:20">
      <c r="R600" s="46">
        <v>39862</v>
      </c>
      <c r="S600" s="47">
        <v>0.44107638888888889</v>
      </c>
      <c r="T600" t="s">
        <v>65</v>
      </c>
    </row>
    <row r="601" spans="18:20">
      <c r="R601" s="46">
        <v>39862</v>
      </c>
      <c r="S601" s="47">
        <v>0.44115740740740739</v>
      </c>
      <c r="T601" t="s">
        <v>65</v>
      </c>
    </row>
    <row r="602" spans="18:20">
      <c r="R602" s="46">
        <v>39862</v>
      </c>
      <c r="S602" s="47">
        <v>0.44115740740740739</v>
      </c>
      <c r="T602" t="s">
        <v>66</v>
      </c>
    </row>
    <row r="603" spans="18:20">
      <c r="R603" s="46">
        <v>39862</v>
      </c>
      <c r="S603" s="47">
        <v>0.44150462962962966</v>
      </c>
      <c r="T603" t="s">
        <v>73</v>
      </c>
    </row>
    <row r="604" spans="18:20">
      <c r="R604" s="46">
        <v>39862</v>
      </c>
      <c r="S604" s="47">
        <v>0.44152777777777774</v>
      </c>
      <c r="T604" t="s">
        <v>73</v>
      </c>
    </row>
    <row r="605" spans="18:20">
      <c r="R605" s="46">
        <v>39862</v>
      </c>
      <c r="S605" s="47">
        <v>0.44254629629629627</v>
      </c>
      <c r="T605" t="s">
        <v>73</v>
      </c>
    </row>
    <row r="606" spans="18:20">
      <c r="R606" s="46">
        <v>39862</v>
      </c>
      <c r="S606" s="47">
        <v>0.4425694444444444</v>
      </c>
      <c r="T606" t="s">
        <v>73</v>
      </c>
    </row>
    <row r="607" spans="18:20">
      <c r="R607" s="46">
        <v>39862</v>
      </c>
      <c r="S607" s="47">
        <v>0.44327546296296294</v>
      </c>
      <c r="T607" t="s">
        <v>73</v>
      </c>
    </row>
    <row r="608" spans="18:20">
      <c r="R608" s="46">
        <v>39862</v>
      </c>
      <c r="S608" s="47">
        <v>0.44329861111111107</v>
      </c>
      <c r="T608" t="s">
        <v>73</v>
      </c>
    </row>
    <row r="609" spans="18:20">
      <c r="R609" s="46">
        <v>39862</v>
      </c>
      <c r="S609" s="47">
        <v>0.44412037037037039</v>
      </c>
      <c r="T609" t="s">
        <v>73</v>
      </c>
    </row>
    <row r="610" spans="18:20">
      <c r="R610" s="46">
        <v>39862</v>
      </c>
      <c r="S610" s="47">
        <v>0.44414351851851852</v>
      </c>
      <c r="T610" t="s">
        <v>73</v>
      </c>
    </row>
    <row r="611" spans="18:20">
      <c r="R611" s="46">
        <v>39862</v>
      </c>
      <c r="S611" s="47">
        <v>0.44568287037037035</v>
      </c>
      <c r="T611" t="s">
        <v>73</v>
      </c>
    </row>
    <row r="612" spans="18:20">
      <c r="R612" s="46">
        <v>39862</v>
      </c>
      <c r="S612" s="47">
        <v>0.44570601851851849</v>
      </c>
      <c r="T612" t="s">
        <v>73</v>
      </c>
    </row>
    <row r="613" spans="18:20">
      <c r="R613" s="46">
        <v>39862</v>
      </c>
      <c r="S613" s="47">
        <v>0.55203703703703699</v>
      </c>
      <c r="T613" t="s">
        <v>73</v>
      </c>
    </row>
    <row r="614" spans="18:20">
      <c r="R614" s="46">
        <v>39862</v>
      </c>
      <c r="S614" s="47">
        <v>0.55206018518518518</v>
      </c>
      <c r="T614" t="s">
        <v>73</v>
      </c>
    </row>
    <row r="615" spans="18:20">
      <c r="R615" s="46">
        <v>39862</v>
      </c>
      <c r="S615" s="47">
        <v>0.5527199074074074</v>
      </c>
      <c r="T615" t="s">
        <v>73</v>
      </c>
    </row>
    <row r="616" spans="18:20">
      <c r="R616" s="46">
        <v>39862</v>
      </c>
      <c r="S616" s="47">
        <v>0.55274305555555558</v>
      </c>
      <c r="T616" t="s">
        <v>73</v>
      </c>
    </row>
    <row r="617" spans="18:20">
      <c r="R617" s="46">
        <v>39862</v>
      </c>
      <c r="S617" s="47">
        <v>0.55905092592592587</v>
      </c>
      <c r="T617" t="s">
        <v>73</v>
      </c>
    </row>
    <row r="618" spans="18:20">
      <c r="R618" s="46">
        <v>39862</v>
      </c>
      <c r="S618" s="47">
        <v>0.55907407407407406</v>
      </c>
      <c r="T618" t="s">
        <v>73</v>
      </c>
    </row>
    <row r="619" spans="18:20">
      <c r="R619" s="46">
        <v>39862</v>
      </c>
      <c r="S619" s="47">
        <v>0.56290509259259258</v>
      </c>
      <c r="T619" t="s">
        <v>73</v>
      </c>
    </row>
    <row r="620" spans="18:20">
      <c r="R620" s="46">
        <v>39862</v>
      </c>
      <c r="S620" s="47">
        <v>0.56291666666666662</v>
      </c>
      <c r="T620" t="s">
        <v>73</v>
      </c>
    </row>
    <row r="621" spans="18:20">
      <c r="R621" s="46">
        <v>39862</v>
      </c>
      <c r="S621" s="47">
        <v>0.56384259259259262</v>
      </c>
      <c r="T621" t="s">
        <v>73</v>
      </c>
    </row>
    <row r="622" spans="18:20">
      <c r="R622" s="46">
        <v>39862</v>
      </c>
      <c r="S622" s="47">
        <v>0.5638657407407407</v>
      </c>
      <c r="T622" t="s">
        <v>73</v>
      </c>
    </row>
    <row r="623" spans="18:20">
      <c r="R623" s="46">
        <v>39862</v>
      </c>
      <c r="S623" s="47">
        <v>0.56421296296296297</v>
      </c>
      <c r="T623" t="s">
        <v>73</v>
      </c>
    </row>
    <row r="624" spans="18:20">
      <c r="R624" s="46">
        <v>39862</v>
      </c>
      <c r="S624" s="47">
        <v>0.56423611111111105</v>
      </c>
      <c r="T624" t="s">
        <v>73</v>
      </c>
    </row>
    <row r="625" spans="18:20">
      <c r="R625" s="46">
        <v>39862</v>
      </c>
      <c r="S625" s="47">
        <v>0.56500000000000006</v>
      </c>
      <c r="T625" t="s">
        <v>73</v>
      </c>
    </row>
    <row r="626" spans="18:20">
      <c r="R626" s="46">
        <v>39862</v>
      </c>
      <c r="S626" s="47">
        <v>0.56502314814814814</v>
      </c>
      <c r="T626" t="s">
        <v>73</v>
      </c>
    </row>
    <row r="627" spans="18:20">
      <c r="R627" s="46">
        <v>39862</v>
      </c>
      <c r="S627" s="47">
        <v>0.56567129629629631</v>
      </c>
      <c r="T627" t="s">
        <v>73</v>
      </c>
    </row>
    <row r="628" spans="18:20">
      <c r="R628" s="46">
        <v>39862</v>
      </c>
      <c r="S628" s="47">
        <v>0.56569444444444439</v>
      </c>
      <c r="T628" t="s">
        <v>73</v>
      </c>
    </row>
    <row r="629" spans="18:20">
      <c r="R629" s="46">
        <v>39862</v>
      </c>
      <c r="S629" s="47">
        <v>0.62164351851851851</v>
      </c>
      <c r="T629" t="s">
        <v>67</v>
      </c>
    </row>
    <row r="630" spans="18:20">
      <c r="R630" s="46">
        <v>39862</v>
      </c>
      <c r="S630" s="47">
        <v>0.62178240740740742</v>
      </c>
      <c r="T630" t="s">
        <v>67</v>
      </c>
    </row>
    <row r="631" spans="18:20">
      <c r="R631" s="46">
        <v>39862</v>
      </c>
      <c r="S631" s="47">
        <v>0.7345949074074074</v>
      </c>
      <c r="T631" t="s">
        <v>66</v>
      </c>
    </row>
    <row r="632" spans="18:20">
      <c r="R632" s="46">
        <v>39863</v>
      </c>
      <c r="S632" s="47">
        <v>0.41643518518518513</v>
      </c>
      <c r="T632" t="s">
        <v>67</v>
      </c>
    </row>
    <row r="633" spans="18:20">
      <c r="R633" s="46">
        <v>39863</v>
      </c>
      <c r="S633" s="47">
        <v>0.42025462962962962</v>
      </c>
      <c r="T633" t="s">
        <v>67</v>
      </c>
    </row>
    <row r="634" spans="18:20">
      <c r="R634" s="46">
        <v>39863</v>
      </c>
      <c r="S634" s="47">
        <v>0.42174768518518518</v>
      </c>
      <c r="T634" t="s">
        <v>65</v>
      </c>
    </row>
    <row r="635" spans="18:20">
      <c r="R635" s="46">
        <v>39863</v>
      </c>
      <c r="S635" s="47">
        <v>0.42248842592592589</v>
      </c>
      <c r="T635" t="s">
        <v>73</v>
      </c>
    </row>
    <row r="636" spans="18:20">
      <c r="R636" s="46">
        <v>39863</v>
      </c>
      <c r="S636" s="47">
        <v>0.42251157407407408</v>
      </c>
      <c r="T636" t="s">
        <v>73</v>
      </c>
    </row>
    <row r="637" spans="18:20">
      <c r="R637" s="46">
        <v>39863</v>
      </c>
      <c r="S637" s="47">
        <v>0.50188657407407411</v>
      </c>
      <c r="T637" t="s">
        <v>73</v>
      </c>
    </row>
    <row r="638" spans="18:20">
      <c r="R638" s="46">
        <v>39863</v>
      </c>
      <c r="S638" s="47">
        <v>0.50189814814814815</v>
      </c>
      <c r="T638" t="s">
        <v>73</v>
      </c>
    </row>
    <row r="639" spans="18:20">
      <c r="R639" s="46">
        <v>39864</v>
      </c>
      <c r="S639" s="47">
        <v>0.43057870370370371</v>
      </c>
      <c r="T639" t="s">
        <v>73</v>
      </c>
    </row>
    <row r="640" spans="18:20">
      <c r="R640" s="46">
        <v>39864</v>
      </c>
      <c r="S640" s="47">
        <v>0.43059027777777775</v>
      </c>
      <c r="T640" t="s">
        <v>73</v>
      </c>
    </row>
    <row r="641" spans="18:20">
      <c r="R641" s="46">
        <v>39864</v>
      </c>
      <c r="S641" s="47">
        <v>0.4309837962962963</v>
      </c>
      <c r="T641" t="s">
        <v>73</v>
      </c>
    </row>
    <row r="642" spans="18:20">
      <c r="R642" s="46">
        <v>39864</v>
      </c>
      <c r="S642" s="47">
        <v>0.43100694444444443</v>
      </c>
      <c r="T642" t="s">
        <v>73</v>
      </c>
    </row>
    <row r="643" spans="18:20">
      <c r="R643" s="46">
        <v>39864</v>
      </c>
      <c r="S643" s="47">
        <v>0.43164351851851851</v>
      </c>
      <c r="T643" t="s">
        <v>73</v>
      </c>
    </row>
    <row r="644" spans="18:20">
      <c r="R644" s="46">
        <v>39864</v>
      </c>
      <c r="S644" s="47">
        <v>0.43166666666666664</v>
      </c>
      <c r="T644" t="s">
        <v>73</v>
      </c>
    </row>
    <row r="645" spans="18:20">
      <c r="R645" s="46">
        <v>39864</v>
      </c>
      <c r="S645" s="47">
        <v>0.44446759259259255</v>
      </c>
      <c r="T645" t="s">
        <v>73</v>
      </c>
    </row>
    <row r="646" spans="18:20">
      <c r="R646" s="46">
        <v>39864</v>
      </c>
      <c r="S646" s="47">
        <v>0.44449074074074074</v>
      </c>
      <c r="T646" t="s">
        <v>73</v>
      </c>
    </row>
    <row r="647" spans="18:20">
      <c r="R647" s="46">
        <v>39864</v>
      </c>
      <c r="S647" s="47">
        <v>0.4684490740740741</v>
      </c>
      <c r="T647" t="s">
        <v>73</v>
      </c>
    </row>
    <row r="648" spans="18:20">
      <c r="R648" s="46">
        <v>39864</v>
      </c>
      <c r="S648" s="47">
        <v>0.46847222222222223</v>
      </c>
      <c r="T648" t="s">
        <v>73</v>
      </c>
    </row>
    <row r="649" spans="18:20">
      <c r="R649" s="46">
        <v>39864</v>
      </c>
      <c r="S649" s="47">
        <v>0.46957175925925926</v>
      </c>
      <c r="T649" t="s">
        <v>73</v>
      </c>
    </row>
    <row r="650" spans="18:20">
      <c r="R650" s="46">
        <v>39864</v>
      </c>
      <c r="S650" s="47">
        <v>0.46959490740740745</v>
      </c>
      <c r="T650" t="s">
        <v>73</v>
      </c>
    </row>
    <row r="651" spans="18:20">
      <c r="R651" s="46">
        <v>39865</v>
      </c>
      <c r="S651" s="47">
        <v>0.53135416666666668</v>
      </c>
      <c r="T651" t="s">
        <v>67</v>
      </c>
    </row>
    <row r="652" spans="18:20">
      <c r="R652" s="46">
        <v>39865</v>
      </c>
      <c r="S652" s="47">
        <v>0.85143518518518524</v>
      </c>
      <c r="T652" t="s">
        <v>67</v>
      </c>
    </row>
    <row r="653" spans="18:20">
      <c r="R653" s="46">
        <v>39868</v>
      </c>
      <c r="S653" s="47">
        <v>0.40837962962962965</v>
      </c>
      <c r="T653" t="s">
        <v>73</v>
      </c>
    </row>
    <row r="654" spans="18:20">
      <c r="R654" s="46">
        <v>39868</v>
      </c>
      <c r="S654" s="47">
        <v>0.40839120370370369</v>
      </c>
      <c r="T654" t="s">
        <v>73</v>
      </c>
    </row>
    <row r="655" spans="18:20">
      <c r="R655" s="46">
        <v>39868</v>
      </c>
      <c r="S655" s="47">
        <v>0.42336805555555551</v>
      </c>
      <c r="T655" t="s">
        <v>73</v>
      </c>
    </row>
    <row r="656" spans="18:20">
      <c r="R656" s="46">
        <v>39868</v>
      </c>
      <c r="S656" s="47">
        <v>0.4233912037037037</v>
      </c>
      <c r="T656" t="s">
        <v>73</v>
      </c>
    </row>
    <row r="657" spans="18:20">
      <c r="R657" s="46">
        <v>39868</v>
      </c>
      <c r="S657" s="47">
        <v>0.50501157407407404</v>
      </c>
      <c r="T657" t="s">
        <v>73</v>
      </c>
    </row>
    <row r="658" spans="18:20">
      <c r="R658" s="46">
        <v>39868</v>
      </c>
      <c r="S658" s="47">
        <v>0.50503472222222223</v>
      </c>
      <c r="T658" t="s">
        <v>73</v>
      </c>
    </row>
    <row r="659" spans="18:20">
      <c r="R659" s="46">
        <v>39868</v>
      </c>
      <c r="S659" s="47">
        <v>0.76086805555555559</v>
      </c>
      <c r="T659" t="s">
        <v>67</v>
      </c>
    </row>
    <row r="660" spans="18:20">
      <c r="R660" s="46">
        <v>39869</v>
      </c>
      <c r="S660" s="47">
        <v>0.39384259259259258</v>
      </c>
      <c r="T660" t="s">
        <v>73</v>
      </c>
    </row>
    <row r="661" spans="18:20">
      <c r="R661" s="46">
        <v>39869</v>
      </c>
      <c r="S661" s="47">
        <v>0.39386574074074071</v>
      </c>
      <c r="T661" t="s">
        <v>73</v>
      </c>
    </row>
    <row r="662" spans="18:20">
      <c r="R662" s="46">
        <v>39874</v>
      </c>
      <c r="S662" s="47">
        <v>0.53053240740740748</v>
      </c>
      <c r="T662" t="s">
        <v>65</v>
      </c>
    </row>
    <row r="663" spans="18:20">
      <c r="R663" s="46">
        <v>39874</v>
      </c>
      <c r="S663" s="47">
        <v>0.5305671296296296</v>
      </c>
      <c r="T663" t="s">
        <v>68</v>
      </c>
    </row>
    <row r="664" spans="18:20">
      <c r="R664" s="46">
        <v>39875</v>
      </c>
      <c r="S664" s="47">
        <v>0.44031250000000005</v>
      </c>
      <c r="T664" t="s">
        <v>67</v>
      </c>
    </row>
    <row r="665" spans="18:20">
      <c r="R665" s="46">
        <v>39875</v>
      </c>
      <c r="S665" s="47">
        <v>0.44124999999999998</v>
      </c>
      <c r="T665" t="s">
        <v>73</v>
      </c>
    </row>
    <row r="666" spans="18:20">
      <c r="R666" s="46">
        <v>39875</v>
      </c>
      <c r="S666" s="47">
        <v>0.44126157407407413</v>
      </c>
      <c r="T666" t="s">
        <v>73</v>
      </c>
    </row>
    <row r="667" spans="18:20">
      <c r="R667" s="46">
        <v>39875</v>
      </c>
      <c r="S667" s="47">
        <v>0.4418287037037037</v>
      </c>
      <c r="T667" t="s">
        <v>71</v>
      </c>
    </row>
    <row r="668" spans="18:20">
      <c r="R668" s="46">
        <v>39875</v>
      </c>
      <c r="S668" s="47">
        <v>0.44226851851851851</v>
      </c>
      <c r="T668" t="s">
        <v>71</v>
      </c>
    </row>
    <row r="669" spans="18:20">
      <c r="R669" s="46">
        <v>39877</v>
      </c>
      <c r="S669" s="47">
        <v>0.42289351851851853</v>
      </c>
      <c r="T669" t="s">
        <v>73</v>
      </c>
    </row>
    <row r="670" spans="18:20">
      <c r="R670" s="46">
        <v>39877</v>
      </c>
      <c r="S670" s="47">
        <v>0.42291666666666666</v>
      </c>
      <c r="T670" t="s">
        <v>73</v>
      </c>
    </row>
    <row r="671" spans="18:20">
      <c r="R671" s="46">
        <v>39877</v>
      </c>
      <c r="S671" s="47">
        <v>0.69168981481481484</v>
      </c>
      <c r="T671" t="s">
        <v>66</v>
      </c>
    </row>
    <row r="672" spans="18:20">
      <c r="R672" s="46">
        <v>39877</v>
      </c>
      <c r="S672" s="47">
        <v>0.69180555555555545</v>
      </c>
      <c r="T672" t="s">
        <v>66</v>
      </c>
    </row>
    <row r="673" spans="18:20">
      <c r="R673" s="46">
        <v>39877</v>
      </c>
      <c r="S673" s="47">
        <v>0.69196759259259266</v>
      </c>
      <c r="T673" t="s">
        <v>65</v>
      </c>
    </row>
    <row r="674" spans="18:20">
      <c r="R674" s="46">
        <v>39877</v>
      </c>
      <c r="S674" s="47">
        <v>0.69475694444444447</v>
      </c>
      <c r="T674" t="s">
        <v>67</v>
      </c>
    </row>
    <row r="675" spans="18:20">
      <c r="R675" s="46">
        <v>39879</v>
      </c>
      <c r="S675" s="47">
        <v>0.37802083333333331</v>
      </c>
      <c r="T675" t="s">
        <v>67</v>
      </c>
    </row>
    <row r="676" spans="18:20">
      <c r="R676" s="46">
        <v>39879</v>
      </c>
      <c r="S676" s="47">
        <v>0.46692129629629631</v>
      </c>
      <c r="T676" t="s">
        <v>67</v>
      </c>
    </row>
    <row r="677" spans="18:20">
      <c r="R677" s="46">
        <v>39879</v>
      </c>
      <c r="S677" s="47">
        <v>0.46725694444444449</v>
      </c>
      <c r="T677" t="s">
        <v>68</v>
      </c>
    </row>
    <row r="678" spans="18:20">
      <c r="R678" s="46">
        <v>39879</v>
      </c>
      <c r="S678" s="47">
        <v>0.47121527777777777</v>
      </c>
      <c r="T678" t="s">
        <v>73</v>
      </c>
    </row>
    <row r="679" spans="18:20">
      <c r="R679" s="46">
        <v>39879</v>
      </c>
      <c r="S679" s="47">
        <v>0.47123842592592591</v>
      </c>
      <c r="T679" t="s">
        <v>73</v>
      </c>
    </row>
    <row r="680" spans="18:20">
      <c r="R680" s="46">
        <v>39879</v>
      </c>
      <c r="S680" s="47">
        <v>0.47175925925925927</v>
      </c>
      <c r="T680" t="s">
        <v>73</v>
      </c>
    </row>
    <row r="681" spans="18:20">
      <c r="R681" s="46">
        <v>39879</v>
      </c>
      <c r="S681" s="47">
        <v>0.47178240740740746</v>
      </c>
      <c r="T681" t="s">
        <v>73</v>
      </c>
    </row>
    <row r="682" spans="18:20">
      <c r="R682" s="46">
        <v>39879</v>
      </c>
      <c r="S682" s="47">
        <v>0.47192129629629626</v>
      </c>
      <c r="T682" t="s">
        <v>73</v>
      </c>
    </row>
    <row r="683" spans="18:20">
      <c r="R683" s="46">
        <v>39879</v>
      </c>
      <c r="S683" s="47">
        <v>0.47194444444444444</v>
      </c>
      <c r="T683" t="s">
        <v>73</v>
      </c>
    </row>
    <row r="684" spans="18:20">
      <c r="R684" s="46">
        <v>39879</v>
      </c>
      <c r="S684" s="47">
        <v>0.47240740740740739</v>
      </c>
      <c r="T684" t="s">
        <v>73</v>
      </c>
    </row>
    <row r="685" spans="18:20">
      <c r="R685" s="46">
        <v>39879</v>
      </c>
      <c r="S685" s="47">
        <v>0.47243055555555552</v>
      </c>
      <c r="T685" t="s">
        <v>73</v>
      </c>
    </row>
    <row r="686" spans="18:20">
      <c r="R686" s="46">
        <v>39879</v>
      </c>
      <c r="S686" s="47">
        <v>0.47461805555555553</v>
      </c>
      <c r="T686" t="s">
        <v>73</v>
      </c>
    </row>
    <row r="687" spans="18:20">
      <c r="R687" s="46">
        <v>39879</v>
      </c>
      <c r="S687" s="47">
        <v>0.47464120370370372</v>
      </c>
      <c r="T687" t="s">
        <v>73</v>
      </c>
    </row>
    <row r="688" spans="18:20">
      <c r="R688" s="46">
        <v>39879</v>
      </c>
      <c r="S688" s="47">
        <v>0.47565972222222225</v>
      </c>
      <c r="T688" t="s">
        <v>73</v>
      </c>
    </row>
    <row r="689" spans="18:20">
      <c r="R689" s="46">
        <v>39879</v>
      </c>
      <c r="S689" s="47">
        <v>0.47567129629629629</v>
      </c>
      <c r="T689" t="s">
        <v>73</v>
      </c>
    </row>
    <row r="690" spans="18:20">
      <c r="R690" s="46">
        <v>39879</v>
      </c>
      <c r="S690" s="47">
        <v>0.47685185185185186</v>
      </c>
      <c r="T690" t="s">
        <v>73</v>
      </c>
    </row>
    <row r="691" spans="18:20">
      <c r="R691" s="46">
        <v>39879</v>
      </c>
      <c r="S691" s="47">
        <v>0.4768634259259259</v>
      </c>
      <c r="T691" t="s">
        <v>73</v>
      </c>
    </row>
    <row r="692" spans="18:20">
      <c r="R692" s="46">
        <v>39879</v>
      </c>
      <c r="S692" s="47">
        <v>0.47798611111111117</v>
      </c>
      <c r="T692" t="s">
        <v>73</v>
      </c>
    </row>
    <row r="693" spans="18:20">
      <c r="R693" s="46">
        <v>39879</v>
      </c>
      <c r="S693" s="47">
        <v>0.47799768518518521</v>
      </c>
      <c r="T693" t="s">
        <v>73</v>
      </c>
    </row>
    <row r="694" spans="18:20">
      <c r="R694" s="46">
        <v>39879</v>
      </c>
      <c r="S694" s="47">
        <v>0.58832175925925922</v>
      </c>
      <c r="T694" t="s">
        <v>67</v>
      </c>
    </row>
    <row r="695" spans="18:20">
      <c r="R695" s="46">
        <v>39879</v>
      </c>
      <c r="S695" s="47">
        <v>0.7544791666666667</v>
      </c>
      <c r="T695" t="s">
        <v>69</v>
      </c>
    </row>
    <row r="696" spans="18:20">
      <c r="R696" s="46">
        <v>39879</v>
      </c>
      <c r="S696" s="47">
        <v>0.89047453703703694</v>
      </c>
      <c r="T696" t="s">
        <v>67</v>
      </c>
    </row>
    <row r="697" spans="18:20">
      <c r="R697" s="46">
        <v>39879</v>
      </c>
      <c r="S697" s="47">
        <v>0.91751157407407413</v>
      </c>
      <c r="T697" t="s">
        <v>67</v>
      </c>
    </row>
    <row r="698" spans="18:20">
      <c r="R698" s="46">
        <v>39880</v>
      </c>
      <c r="S698" s="47">
        <v>0.63162037037037033</v>
      </c>
      <c r="T698" t="s">
        <v>71</v>
      </c>
    </row>
    <row r="699" spans="18:20">
      <c r="R699" s="46">
        <v>39880</v>
      </c>
      <c r="S699" s="47">
        <v>0.63240740740740742</v>
      </c>
      <c r="T699" t="s">
        <v>73</v>
      </c>
    </row>
    <row r="700" spans="18:20">
      <c r="R700" s="46">
        <v>39880</v>
      </c>
      <c r="S700" s="47">
        <v>0.6324305555555555</v>
      </c>
      <c r="T700" t="s">
        <v>73</v>
      </c>
    </row>
    <row r="701" spans="18:20">
      <c r="R701" s="46">
        <v>39880</v>
      </c>
      <c r="S701" s="47">
        <v>0.63317129629629632</v>
      </c>
      <c r="T701" t="s">
        <v>73</v>
      </c>
    </row>
    <row r="702" spans="18:20">
      <c r="R702" s="46">
        <v>39880</v>
      </c>
      <c r="S702" s="47">
        <v>0.63318287037037035</v>
      </c>
      <c r="T702" t="s">
        <v>73</v>
      </c>
    </row>
    <row r="703" spans="18:20">
      <c r="R703" s="46">
        <v>39880</v>
      </c>
      <c r="S703" s="47">
        <v>0.64157407407407407</v>
      </c>
      <c r="T703" t="s">
        <v>73</v>
      </c>
    </row>
    <row r="704" spans="18:20">
      <c r="R704" s="46">
        <v>39880</v>
      </c>
      <c r="S704" s="47">
        <v>0.64158564814814811</v>
      </c>
      <c r="T704" t="s">
        <v>73</v>
      </c>
    </row>
    <row r="705" spans="18:20">
      <c r="R705" s="46">
        <v>39880</v>
      </c>
      <c r="S705" s="47">
        <v>0.64429398148148154</v>
      </c>
      <c r="T705" t="s">
        <v>71</v>
      </c>
    </row>
    <row r="706" spans="18:20">
      <c r="R706" s="46">
        <v>39880</v>
      </c>
      <c r="S706" s="47">
        <v>0.64990740740740738</v>
      </c>
      <c r="T706" t="s">
        <v>73</v>
      </c>
    </row>
    <row r="707" spans="18:20">
      <c r="R707" s="46">
        <v>39880</v>
      </c>
      <c r="S707" s="47">
        <v>0.64991898148148153</v>
      </c>
      <c r="T707" t="s">
        <v>73</v>
      </c>
    </row>
    <row r="708" spans="18:20">
      <c r="R708" s="46">
        <v>39880</v>
      </c>
      <c r="S708" s="47">
        <v>0.82074074074074066</v>
      </c>
      <c r="T708" t="s">
        <v>66</v>
      </c>
    </row>
    <row r="709" spans="18:20">
      <c r="R709" s="46">
        <v>39882</v>
      </c>
      <c r="S709" s="47">
        <v>0.5223726851851852</v>
      </c>
      <c r="T709" t="s">
        <v>73</v>
      </c>
    </row>
    <row r="710" spans="18:20">
      <c r="R710" s="46">
        <v>39882</v>
      </c>
      <c r="S710" s="47">
        <v>0.52238425925925924</v>
      </c>
      <c r="T710" t="s">
        <v>73</v>
      </c>
    </row>
    <row r="711" spans="18:20">
      <c r="R711" s="46">
        <v>39882</v>
      </c>
      <c r="S711" s="47">
        <v>0.60297453703703707</v>
      </c>
      <c r="T711" t="s">
        <v>73</v>
      </c>
    </row>
    <row r="712" spans="18:20">
      <c r="R712" s="46">
        <v>39882</v>
      </c>
      <c r="S712" s="47">
        <v>0.60298611111111111</v>
      </c>
      <c r="T712" t="s">
        <v>73</v>
      </c>
    </row>
    <row r="713" spans="18:20">
      <c r="R713" s="46">
        <v>39882</v>
      </c>
      <c r="S713" s="47">
        <v>0.62535879629629632</v>
      </c>
      <c r="T713" t="s">
        <v>73</v>
      </c>
    </row>
    <row r="714" spans="18:20">
      <c r="R714" s="46">
        <v>39882</v>
      </c>
      <c r="S714" s="47">
        <v>0.6253819444444445</v>
      </c>
      <c r="T714" t="s">
        <v>73</v>
      </c>
    </row>
    <row r="715" spans="18:20">
      <c r="R715" s="46">
        <v>39882</v>
      </c>
      <c r="S715" s="47">
        <v>0.62605324074074076</v>
      </c>
      <c r="T715" t="s">
        <v>73</v>
      </c>
    </row>
    <row r="716" spans="18:20">
      <c r="R716" s="46">
        <v>39882</v>
      </c>
      <c r="S716" s="47">
        <v>0.6260648148148148</v>
      </c>
      <c r="T716" t="s">
        <v>73</v>
      </c>
    </row>
    <row r="717" spans="18:20">
      <c r="R717" s="46">
        <v>39882</v>
      </c>
      <c r="S717" s="47">
        <v>0.76993055555555545</v>
      </c>
      <c r="T717" t="s">
        <v>67</v>
      </c>
    </row>
    <row r="718" spans="18:20">
      <c r="R718" s="46">
        <v>39883</v>
      </c>
      <c r="S718" s="47">
        <v>0.69284722222222228</v>
      </c>
      <c r="T718" t="s">
        <v>73</v>
      </c>
    </row>
    <row r="719" spans="18:20">
      <c r="R719" s="46">
        <v>39883</v>
      </c>
      <c r="S719" s="47">
        <v>0.69287037037037036</v>
      </c>
      <c r="T719" t="s">
        <v>73</v>
      </c>
    </row>
    <row r="720" spans="18:20">
      <c r="R720" s="46">
        <v>39883</v>
      </c>
      <c r="S720" s="47">
        <v>0.69344907407407408</v>
      </c>
      <c r="T720" t="s">
        <v>73</v>
      </c>
    </row>
    <row r="721" spans="18:20">
      <c r="R721" s="46">
        <v>39883</v>
      </c>
      <c r="S721" s="47">
        <v>0.69347222222222227</v>
      </c>
      <c r="T721" t="s">
        <v>73</v>
      </c>
    </row>
    <row r="722" spans="18:20">
      <c r="R722" s="46">
        <v>39883</v>
      </c>
      <c r="S722" s="47">
        <v>0.69446759259259261</v>
      </c>
      <c r="T722" t="s">
        <v>73</v>
      </c>
    </row>
    <row r="723" spans="18:20">
      <c r="R723" s="46">
        <v>39883</v>
      </c>
      <c r="S723" s="47">
        <v>0.69447916666666665</v>
      </c>
      <c r="T723" t="s">
        <v>73</v>
      </c>
    </row>
    <row r="724" spans="18:20">
      <c r="R724" s="46">
        <v>39883</v>
      </c>
      <c r="S724" s="47">
        <v>0.6955324074074074</v>
      </c>
      <c r="T724" t="s">
        <v>73</v>
      </c>
    </row>
    <row r="725" spans="18:20">
      <c r="R725" s="46">
        <v>39883</v>
      </c>
      <c r="S725" s="47">
        <v>0.69554398148148155</v>
      </c>
      <c r="T725" t="s">
        <v>73</v>
      </c>
    </row>
    <row r="726" spans="18:20">
      <c r="R726" s="46">
        <v>39884</v>
      </c>
      <c r="S726" s="47">
        <v>0.37165509259259261</v>
      </c>
      <c r="T726" t="s">
        <v>73</v>
      </c>
    </row>
    <row r="727" spans="18:20">
      <c r="R727" s="46">
        <v>39884</v>
      </c>
      <c r="S727" s="47">
        <v>0.37166666666666665</v>
      </c>
      <c r="T727" t="s">
        <v>73</v>
      </c>
    </row>
    <row r="728" spans="18:20">
      <c r="R728" s="46">
        <v>39884</v>
      </c>
      <c r="S728" s="47">
        <v>0.37233796296296301</v>
      </c>
      <c r="T728" t="s">
        <v>73</v>
      </c>
    </row>
    <row r="729" spans="18:20">
      <c r="R729" s="46">
        <v>39884</v>
      </c>
      <c r="S729" s="47">
        <v>0.37234953703703705</v>
      </c>
      <c r="T729" t="s">
        <v>73</v>
      </c>
    </row>
    <row r="730" spans="18:20">
      <c r="R730" s="46">
        <v>39884</v>
      </c>
      <c r="S730" s="47">
        <v>0.54724537037037035</v>
      </c>
      <c r="T730" t="s">
        <v>73</v>
      </c>
    </row>
    <row r="731" spans="18:20">
      <c r="R731" s="46">
        <v>39884</v>
      </c>
      <c r="S731" s="47">
        <v>0.54726851851851854</v>
      </c>
      <c r="T731" t="s">
        <v>73</v>
      </c>
    </row>
    <row r="732" spans="18:20">
      <c r="R732" s="46">
        <v>39885</v>
      </c>
      <c r="S732" s="47">
        <v>0.87915509259259261</v>
      </c>
      <c r="T732" t="s">
        <v>67</v>
      </c>
    </row>
    <row r="733" spans="18:20">
      <c r="R733" s="46">
        <v>39886</v>
      </c>
      <c r="S733" s="47">
        <v>0.54956018518518512</v>
      </c>
      <c r="T733" t="s">
        <v>73</v>
      </c>
    </row>
    <row r="734" spans="18:20">
      <c r="R734" s="46">
        <v>39886</v>
      </c>
      <c r="S734" s="47">
        <v>0.54957175925925927</v>
      </c>
      <c r="T734" t="s">
        <v>73</v>
      </c>
    </row>
    <row r="735" spans="18:20">
      <c r="R735" s="46">
        <v>39886</v>
      </c>
      <c r="S735" s="47">
        <v>0.55047453703703708</v>
      </c>
      <c r="T735" t="s">
        <v>73</v>
      </c>
    </row>
    <row r="736" spans="18:20">
      <c r="R736" s="46">
        <v>39886</v>
      </c>
      <c r="S736" s="47">
        <v>0.55048611111111112</v>
      </c>
      <c r="T736" t="s">
        <v>73</v>
      </c>
    </row>
    <row r="737" spans="18:20">
      <c r="R737" s="46">
        <v>39886</v>
      </c>
      <c r="S737" s="47">
        <v>0.55156250000000007</v>
      </c>
      <c r="T737" t="s">
        <v>73</v>
      </c>
    </row>
    <row r="738" spans="18:20">
      <c r="R738" s="46">
        <v>39886</v>
      </c>
      <c r="S738" s="47">
        <v>0.55158564814814814</v>
      </c>
      <c r="T738" t="s">
        <v>73</v>
      </c>
    </row>
    <row r="739" spans="18:20">
      <c r="R739" s="46">
        <v>39886</v>
      </c>
      <c r="S739" s="47">
        <v>0.55207175925925933</v>
      </c>
      <c r="T739" t="s">
        <v>73</v>
      </c>
    </row>
    <row r="740" spans="18:20">
      <c r="R740" s="46">
        <v>39886</v>
      </c>
      <c r="S740" s="47">
        <v>0.55208333333333337</v>
      </c>
      <c r="T740" t="s">
        <v>73</v>
      </c>
    </row>
    <row r="741" spans="18:20">
      <c r="R741" s="46">
        <v>39886</v>
      </c>
      <c r="S741" s="47">
        <v>0.60840277777777774</v>
      </c>
      <c r="T741" t="s">
        <v>73</v>
      </c>
    </row>
    <row r="742" spans="18:20">
      <c r="R742" s="46">
        <v>39886</v>
      </c>
      <c r="S742" s="47">
        <v>0.60841435185185189</v>
      </c>
      <c r="T742" t="s">
        <v>73</v>
      </c>
    </row>
    <row r="743" spans="18:20">
      <c r="R743" s="46">
        <v>39886</v>
      </c>
      <c r="S743" s="47">
        <v>0.73149305555555555</v>
      </c>
      <c r="T743" t="s">
        <v>73</v>
      </c>
    </row>
    <row r="744" spans="18:20">
      <c r="R744" s="46">
        <v>39886</v>
      </c>
      <c r="S744" s="47">
        <v>0.73150462962962959</v>
      </c>
      <c r="T744" t="s">
        <v>73</v>
      </c>
    </row>
    <row r="745" spans="18:20">
      <c r="R745" s="46">
        <v>39886</v>
      </c>
      <c r="S745" s="47">
        <v>0.73207175925925927</v>
      </c>
      <c r="T745" t="s">
        <v>73</v>
      </c>
    </row>
    <row r="746" spans="18:20">
      <c r="R746" s="46">
        <v>39886</v>
      </c>
      <c r="S746" s="47">
        <v>0.73208333333333331</v>
      </c>
      <c r="T746" t="s">
        <v>73</v>
      </c>
    </row>
    <row r="747" spans="18:20">
      <c r="R747" s="46">
        <v>39886</v>
      </c>
      <c r="S747" s="47">
        <v>0.73266203703703703</v>
      </c>
      <c r="T747" t="s">
        <v>73</v>
      </c>
    </row>
    <row r="748" spans="18:20">
      <c r="R748" s="46">
        <v>39886</v>
      </c>
      <c r="S748" s="47">
        <v>0.73268518518518511</v>
      </c>
      <c r="T748" t="s">
        <v>73</v>
      </c>
    </row>
    <row r="749" spans="18:20">
      <c r="R749" s="46">
        <v>39886</v>
      </c>
      <c r="S749" s="47">
        <v>0.73465277777777782</v>
      </c>
      <c r="T749" t="s">
        <v>73</v>
      </c>
    </row>
    <row r="750" spans="18:20">
      <c r="R750" s="46">
        <v>39886</v>
      </c>
      <c r="S750" s="47">
        <v>0.7346759259259259</v>
      </c>
      <c r="T750" t="s">
        <v>73</v>
      </c>
    </row>
    <row r="751" spans="18:20">
      <c r="R751" s="46">
        <v>39886</v>
      </c>
      <c r="S751" s="47">
        <v>0.7368055555555556</v>
      </c>
      <c r="T751" t="s">
        <v>73</v>
      </c>
    </row>
    <row r="752" spans="18:20">
      <c r="R752" s="46">
        <v>39886</v>
      </c>
      <c r="S752" s="47">
        <v>0.73681712962962964</v>
      </c>
      <c r="T752" t="s">
        <v>73</v>
      </c>
    </row>
    <row r="753" spans="18:20">
      <c r="R753" s="46">
        <v>39886</v>
      </c>
      <c r="S753" s="47">
        <v>0.73768518518518522</v>
      </c>
      <c r="T753" t="s">
        <v>73</v>
      </c>
    </row>
    <row r="754" spans="18:20">
      <c r="R754" s="46">
        <v>39886</v>
      </c>
      <c r="S754" s="47">
        <v>0.7377083333333333</v>
      </c>
      <c r="T754" t="s">
        <v>73</v>
      </c>
    </row>
    <row r="755" spans="18:20">
      <c r="R755" s="46">
        <v>39886</v>
      </c>
      <c r="S755" s="47">
        <v>0.7383912037037037</v>
      </c>
      <c r="T755" t="s">
        <v>73</v>
      </c>
    </row>
    <row r="756" spans="18:20">
      <c r="R756" s="46">
        <v>39886</v>
      </c>
      <c r="S756" s="47">
        <v>0.73841435185185189</v>
      </c>
      <c r="T756" t="s">
        <v>73</v>
      </c>
    </row>
    <row r="757" spans="18:20">
      <c r="R757" s="46">
        <v>39886</v>
      </c>
      <c r="S757" s="47">
        <v>0.73848379629629635</v>
      </c>
      <c r="T757" t="s">
        <v>73</v>
      </c>
    </row>
    <row r="758" spans="18:20">
      <c r="R758" s="46">
        <v>39886</v>
      </c>
      <c r="S758" s="47">
        <v>0.73850694444444442</v>
      </c>
      <c r="T758" t="s">
        <v>73</v>
      </c>
    </row>
    <row r="759" spans="18:20">
      <c r="R759" s="46">
        <v>39886</v>
      </c>
      <c r="S759" s="47">
        <v>0.73898148148148157</v>
      </c>
      <c r="T759" t="s">
        <v>73</v>
      </c>
    </row>
    <row r="760" spans="18:20">
      <c r="R760" s="46">
        <v>39886</v>
      </c>
      <c r="S760" s="47">
        <v>0.7389930555555555</v>
      </c>
      <c r="T760" t="s">
        <v>73</v>
      </c>
    </row>
    <row r="761" spans="18:20">
      <c r="R761" s="46">
        <v>39886</v>
      </c>
      <c r="S761" s="47">
        <v>0.73942129629629638</v>
      </c>
      <c r="T761" t="s">
        <v>73</v>
      </c>
    </row>
    <row r="762" spans="18:20">
      <c r="R762" s="46">
        <v>39886</v>
      </c>
      <c r="S762" s="47">
        <v>0.73944444444444446</v>
      </c>
      <c r="T762" t="s">
        <v>73</v>
      </c>
    </row>
    <row r="763" spans="18:20">
      <c r="R763" s="46">
        <v>39886</v>
      </c>
      <c r="S763" s="47">
        <v>0.74045138888888884</v>
      </c>
      <c r="T763" t="s">
        <v>73</v>
      </c>
    </row>
    <row r="764" spans="18:20">
      <c r="R764" s="46">
        <v>39886</v>
      </c>
      <c r="S764" s="47">
        <v>0.74047453703703703</v>
      </c>
      <c r="T764" t="s">
        <v>73</v>
      </c>
    </row>
    <row r="765" spans="18:20">
      <c r="R765" s="46">
        <v>39886</v>
      </c>
      <c r="S765" s="47">
        <v>0.74135416666666665</v>
      </c>
      <c r="T765" t="s">
        <v>73</v>
      </c>
    </row>
    <row r="766" spans="18:20">
      <c r="R766" s="46">
        <v>39886</v>
      </c>
      <c r="S766" s="47">
        <v>0.7413657407407408</v>
      </c>
      <c r="T766" t="s">
        <v>73</v>
      </c>
    </row>
    <row r="767" spans="18:20">
      <c r="R767" s="46">
        <v>39886</v>
      </c>
      <c r="S767" s="47">
        <v>0.74160879629629628</v>
      </c>
      <c r="T767" t="s">
        <v>73</v>
      </c>
    </row>
    <row r="768" spans="18:20">
      <c r="R768" s="46">
        <v>39886</v>
      </c>
      <c r="S768" s="47">
        <v>0.74163194444444447</v>
      </c>
      <c r="T768" t="s">
        <v>73</v>
      </c>
    </row>
    <row r="769" spans="18:20">
      <c r="R769" s="46">
        <v>39886</v>
      </c>
      <c r="S769" s="47">
        <v>0.74230324074074072</v>
      </c>
      <c r="T769" t="s">
        <v>73</v>
      </c>
    </row>
    <row r="770" spans="18:20">
      <c r="R770" s="46">
        <v>39886</v>
      </c>
      <c r="S770" s="47">
        <v>0.74232638888888891</v>
      </c>
      <c r="T770" t="s">
        <v>73</v>
      </c>
    </row>
    <row r="771" spans="18:20">
      <c r="R771" s="46">
        <v>39886</v>
      </c>
      <c r="S771" s="47">
        <v>0.74299768518518527</v>
      </c>
      <c r="T771" t="s">
        <v>73</v>
      </c>
    </row>
    <row r="772" spans="18:20">
      <c r="R772" s="46">
        <v>39886</v>
      </c>
      <c r="S772" s="47">
        <v>0.74302083333333335</v>
      </c>
      <c r="T772" t="s">
        <v>73</v>
      </c>
    </row>
    <row r="773" spans="18:20">
      <c r="R773" s="46">
        <v>39886</v>
      </c>
      <c r="S773" s="47">
        <v>0.74344907407407401</v>
      </c>
      <c r="T773" t="s">
        <v>73</v>
      </c>
    </row>
    <row r="774" spans="18:20">
      <c r="R774" s="46">
        <v>39886</v>
      </c>
      <c r="S774" s="47">
        <v>0.7434722222222222</v>
      </c>
      <c r="T774" t="s">
        <v>73</v>
      </c>
    </row>
    <row r="775" spans="18:20">
      <c r="R775" s="46">
        <v>39886</v>
      </c>
      <c r="S775" s="47">
        <v>0.74398148148148147</v>
      </c>
      <c r="T775" t="s">
        <v>73</v>
      </c>
    </row>
    <row r="776" spans="18:20">
      <c r="R776" s="46">
        <v>39886</v>
      </c>
      <c r="S776" s="47">
        <v>0.7439930555555555</v>
      </c>
      <c r="T776" t="s">
        <v>73</v>
      </c>
    </row>
    <row r="777" spans="18:20">
      <c r="R777" s="46">
        <v>39886</v>
      </c>
      <c r="S777" s="47">
        <v>0.7445949074074073</v>
      </c>
      <c r="T777" t="s">
        <v>73</v>
      </c>
    </row>
    <row r="778" spans="18:20">
      <c r="R778" s="46">
        <v>39886</v>
      </c>
      <c r="S778" s="47">
        <v>0.7446180555555556</v>
      </c>
      <c r="T778" t="s">
        <v>73</v>
      </c>
    </row>
    <row r="779" spans="18:20">
      <c r="R779" s="46">
        <v>39886</v>
      </c>
      <c r="S779" s="47">
        <v>0.74466435185185187</v>
      </c>
      <c r="T779" t="s">
        <v>73</v>
      </c>
    </row>
    <row r="780" spans="18:20">
      <c r="R780" s="46">
        <v>39886</v>
      </c>
      <c r="S780" s="47">
        <v>0.74563657407407413</v>
      </c>
      <c r="T780" t="s">
        <v>73</v>
      </c>
    </row>
    <row r="781" spans="18:20">
      <c r="R781" s="46">
        <v>39886</v>
      </c>
      <c r="S781" s="47">
        <v>0.74565972222222221</v>
      </c>
      <c r="T781" t="s">
        <v>73</v>
      </c>
    </row>
    <row r="782" spans="18:20">
      <c r="R782" s="46">
        <v>39886</v>
      </c>
      <c r="S782" s="47">
        <v>0.74771990740740746</v>
      </c>
      <c r="T782" t="s">
        <v>73</v>
      </c>
    </row>
    <row r="783" spans="18:20">
      <c r="R783" s="46">
        <v>39886</v>
      </c>
      <c r="S783" s="47">
        <v>0.74773148148148139</v>
      </c>
      <c r="T783" t="s">
        <v>73</v>
      </c>
    </row>
    <row r="784" spans="18:20">
      <c r="R784" s="46">
        <v>39886</v>
      </c>
      <c r="S784" s="47">
        <v>0.74804398148148143</v>
      </c>
      <c r="T784" t="s">
        <v>73</v>
      </c>
    </row>
    <row r="785" spans="18:20">
      <c r="R785" s="46">
        <v>39886</v>
      </c>
      <c r="S785" s="47">
        <v>0.74806712962962962</v>
      </c>
      <c r="T785" t="s">
        <v>73</v>
      </c>
    </row>
    <row r="786" spans="18:20">
      <c r="R786" s="46">
        <v>39886</v>
      </c>
      <c r="S786" s="47">
        <v>0.74857638888888889</v>
      </c>
      <c r="T786" t="s">
        <v>73</v>
      </c>
    </row>
    <row r="787" spans="18:20">
      <c r="R787" s="46">
        <v>39886</v>
      </c>
      <c r="S787" s="47">
        <v>0.74859953703703708</v>
      </c>
      <c r="T787" t="s">
        <v>73</v>
      </c>
    </row>
    <row r="788" spans="18:20">
      <c r="R788" s="46">
        <v>39887</v>
      </c>
      <c r="S788" s="47">
        <v>0.49182870370370368</v>
      </c>
      <c r="T788" t="s">
        <v>73</v>
      </c>
    </row>
    <row r="789" spans="18:20">
      <c r="R789" s="46">
        <v>39887</v>
      </c>
      <c r="S789" s="47">
        <v>0.49184027777777778</v>
      </c>
      <c r="T789" t="s">
        <v>73</v>
      </c>
    </row>
    <row r="790" spans="18:20">
      <c r="R790" s="46">
        <v>39887</v>
      </c>
      <c r="S790" s="47">
        <v>0.49245370370370373</v>
      </c>
      <c r="T790" t="s">
        <v>73</v>
      </c>
    </row>
    <row r="791" spans="18:20">
      <c r="R791" s="46">
        <v>39887</v>
      </c>
      <c r="S791" s="47">
        <v>0.49246527777777777</v>
      </c>
      <c r="T791" t="s">
        <v>73</v>
      </c>
    </row>
    <row r="792" spans="18:20">
      <c r="R792" s="46">
        <v>39887</v>
      </c>
      <c r="S792" s="47">
        <v>0.4937037037037037</v>
      </c>
      <c r="T792" t="s">
        <v>73</v>
      </c>
    </row>
    <row r="793" spans="18:20">
      <c r="R793" s="46">
        <v>39887</v>
      </c>
      <c r="S793" s="47">
        <v>0.49371527777777779</v>
      </c>
      <c r="T793" t="s">
        <v>73</v>
      </c>
    </row>
    <row r="794" spans="18:20">
      <c r="R794" s="46">
        <v>39887</v>
      </c>
      <c r="S794" s="47">
        <v>0.49459490740740741</v>
      </c>
      <c r="T794" t="s">
        <v>73</v>
      </c>
    </row>
    <row r="795" spans="18:20">
      <c r="R795" s="46">
        <v>39887</v>
      </c>
      <c r="S795" s="47">
        <v>0.49460648148148145</v>
      </c>
      <c r="T795" t="s">
        <v>73</v>
      </c>
    </row>
    <row r="796" spans="18:20">
      <c r="R796" s="46">
        <v>39887</v>
      </c>
      <c r="S796" s="47">
        <v>0.49526620370370367</v>
      </c>
      <c r="T796" t="s">
        <v>73</v>
      </c>
    </row>
    <row r="797" spans="18:20">
      <c r="R797" s="46">
        <v>39887</v>
      </c>
      <c r="S797" s="47">
        <v>0.49527777777777776</v>
      </c>
      <c r="T797" t="s">
        <v>73</v>
      </c>
    </row>
    <row r="798" spans="18:20">
      <c r="R798" s="46">
        <v>39888</v>
      </c>
      <c r="S798" s="47">
        <v>0.41438657407407403</v>
      </c>
      <c r="T798" t="s">
        <v>73</v>
      </c>
    </row>
    <row r="799" spans="18:20">
      <c r="R799" s="46">
        <v>39888</v>
      </c>
      <c r="S799" s="47">
        <v>0.41440972222222222</v>
      </c>
      <c r="T799" t="s">
        <v>73</v>
      </c>
    </row>
    <row r="800" spans="18:20">
      <c r="R800" s="46">
        <v>39888</v>
      </c>
      <c r="S800" s="47">
        <v>0.69226851851851856</v>
      </c>
      <c r="T800" t="s">
        <v>73</v>
      </c>
    </row>
    <row r="801" spans="18:20">
      <c r="R801" s="46">
        <v>39888</v>
      </c>
      <c r="S801" s="47">
        <v>0.69229166666666664</v>
      </c>
      <c r="T801" t="s">
        <v>73</v>
      </c>
    </row>
    <row r="802" spans="18:20">
      <c r="R802" s="46">
        <v>39888</v>
      </c>
      <c r="S802" s="47">
        <v>0.6931250000000001</v>
      </c>
      <c r="T802" t="s">
        <v>73</v>
      </c>
    </row>
    <row r="803" spans="18:20">
      <c r="R803" s="46">
        <v>39888</v>
      </c>
      <c r="S803" s="47">
        <v>0.69313657407407403</v>
      </c>
      <c r="T803" t="s">
        <v>73</v>
      </c>
    </row>
    <row r="804" spans="18:20">
      <c r="R804" s="46">
        <v>39888</v>
      </c>
      <c r="S804" s="47">
        <v>0.69398148148148142</v>
      </c>
      <c r="T804" t="s">
        <v>73</v>
      </c>
    </row>
    <row r="805" spans="18:20">
      <c r="R805" s="46">
        <v>39888</v>
      </c>
      <c r="S805" s="47">
        <v>0.69399305555555557</v>
      </c>
      <c r="T805" t="s">
        <v>73</v>
      </c>
    </row>
    <row r="806" spans="18:20">
      <c r="R806" s="46">
        <v>39888</v>
      </c>
      <c r="S806" s="47">
        <v>0.69447916666666665</v>
      </c>
      <c r="T806" t="s">
        <v>73</v>
      </c>
    </row>
    <row r="807" spans="18:20">
      <c r="R807" s="46">
        <v>39888</v>
      </c>
      <c r="S807" s="47">
        <v>0.69450231481481473</v>
      </c>
      <c r="T807" t="s">
        <v>73</v>
      </c>
    </row>
    <row r="808" spans="18:20">
      <c r="R808" s="46">
        <v>39888</v>
      </c>
      <c r="S808" s="47">
        <v>0.69498842592592591</v>
      </c>
      <c r="T808" t="s">
        <v>73</v>
      </c>
    </row>
    <row r="809" spans="18:20">
      <c r="R809" s="46">
        <v>39888</v>
      </c>
      <c r="S809" s="47">
        <v>0.6950115740740741</v>
      </c>
      <c r="T809" t="s">
        <v>73</v>
      </c>
    </row>
    <row r="810" spans="18:20">
      <c r="R810" s="46">
        <v>39888</v>
      </c>
      <c r="S810" s="47">
        <v>0.69572916666666673</v>
      </c>
      <c r="T810" t="s">
        <v>73</v>
      </c>
    </row>
    <row r="811" spans="18:20">
      <c r="R811" s="46">
        <v>39888</v>
      </c>
      <c r="S811" s="47">
        <v>0.69575231481481481</v>
      </c>
      <c r="T811" t="s">
        <v>73</v>
      </c>
    </row>
    <row r="812" spans="18:20">
      <c r="R812" s="46">
        <v>39888</v>
      </c>
      <c r="S812" s="47">
        <v>0.70928240740740733</v>
      </c>
      <c r="T812" t="s">
        <v>73</v>
      </c>
    </row>
    <row r="813" spans="18:20">
      <c r="R813" s="46">
        <v>39888</v>
      </c>
      <c r="S813" s="47">
        <v>0.70929398148148148</v>
      </c>
      <c r="T813" t="s">
        <v>73</v>
      </c>
    </row>
    <row r="814" spans="18:20">
      <c r="R814" s="46">
        <v>39889</v>
      </c>
      <c r="S814" s="47">
        <v>0.33586805555555554</v>
      </c>
      <c r="T814" t="s">
        <v>67</v>
      </c>
    </row>
    <row r="815" spans="18:20">
      <c r="R815" s="46">
        <v>39889</v>
      </c>
      <c r="S815" s="47">
        <v>0.68708333333333327</v>
      </c>
      <c r="T815" t="s">
        <v>73</v>
      </c>
    </row>
    <row r="816" spans="18:20">
      <c r="R816" s="46">
        <v>39889</v>
      </c>
      <c r="S816" s="47">
        <v>0.68710648148148146</v>
      </c>
      <c r="T816" t="s">
        <v>73</v>
      </c>
    </row>
    <row r="817" spans="18:20">
      <c r="R817" s="46">
        <v>39889</v>
      </c>
      <c r="S817" s="47">
        <v>0.6881828703703704</v>
      </c>
      <c r="T817" t="s">
        <v>73</v>
      </c>
    </row>
    <row r="818" spans="18:20">
      <c r="R818" s="46">
        <v>39889</v>
      </c>
      <c r="S818" s="47">
        <v>0.68819444444444444</v>
      </c>
      <c r="T818" t="s">
        <v>73</v>
      </c>
    </row>
    <row r="819" spans="18:20">
      <c r="R819" s="46">
        <v>39889</v>
      </c>
      <c r="S819" s="47">
        <v>0.7111574074074074</v>
      </c>
      <c r="T819" t="s">
        <v>73</v>
      </c>
    </row>
    <row r="820" spans="18:20">
      <c r="R820" s="46">
        <v>39889</v>
      </c>
      <c r="S820" s="47">
        <v>0.71118055555555548</v>
      </c>
      <c r="T820" t="s">
        <v>73</v>
      </c>
    </row>
    <row r="821" spans="18:20">
      <c r="R821" s="46">
        <v>39889</v>
      </c>
      <c r="S821" s="47">
        <v>0.83322916666666658</v>
      </c>
      <c r="T821" t="s">
        <v>67</v>
      </c>
    </row>
    <row r="822" spans="18:20">
      <c r="R822" s="46">
        <v>39890</v>
      </c>
      <c r="S822" s="47">
        <v>0.43777777777777777</v>
      </c>
      <c r="T822" t="s">
        <v>73</v>
      </c>
    </row>
    <row r="823" spans="18:20">
      <c r="R823" s="46">
        <v>39890</v>
      </c>
      <c r="S823" s="47">
        <v>0.4378009259259259</v>
      </c>
      <c r="T823" t="s">
        <v>73</v>
      </c>
    </row>
    <row r="824" spans="18:20">
      <c r="R824" s="46">
        <v>39890</v>
      </c>
      <c r="S824" s="47">
        <v>0.43836805555555558</v>
      </c>
      <c r="T824" t="s">
        <v>73</v>
      </c>
    </row>
    <row r="825" spans="18:20">
      <c r="R825" s="46">
        <v>39890</v>
      </c>
      <c r="S825" s="47">
        <v>0.43837962962962962</v>
      </c>
      <c r="T825" t="s">
        <v>73</v>
      </c>
    </row>
    <row r="826" spans="18:20">
      <c r="R826" s="46">
        <v>39890</v>
      </c>
      <c r="S826" s="47">
        <v>0.43918981481481478</v>
      </c>
      <c r="T826" t="s">
        <v>73</v>
      </c>
    </row>
    <row r="827" spans="18:20">
      <c r="R827" s="46">
        <v>39890</v>
      </c>
      <c r="S827" s="47">
        <v>0.43967592592592591</v>
      </c>
      <c r="T827" t="s">
        <v>73</v>
      </c>
    </row>
    <row r="828" spans="18:20">
      <c r="R828" s="46">
        <v>39890</v>
      </c>
      <c r="S828" s="47">
        <v>0.43968750000000001</v>
      </c>
      <c r="T828" t="s">
        <v>73</v>
      </c>
    </row>
    <row r="829" spans="18:20">
      <c r="R829" s="46">
        <v>39890</v>
      </c>
      <c r="S829" s="47">
        <v>0.44043981481481481</v>
      </c>
      <c r="T829" t="s">
        <v>73</v>
      </c>
    </row>
    <row r="830" spans="18:20">
      <c r="R830" s="46">
        <v>39890</v>
      </c>
      <c r="S830" s="47">
        <v>0.44045138888888885</v>
      </c>
      <c r="T830" t="s">
        <v>73</v>
      </c>
    </row>
    <row r="831" spans="18:20">
      <c r="R831" s="46">
        <v>39890</v>
      </c>
      <c r="S831" s="47">
        <v>0.44152777777777774</v>
      </c>
      <c r="T831" t="s">
        <v>73</v>
      </c>
    </row>
    <row r="832" spans="18:20">
      <c r="R832" s="46">
        <v>39890</v>
      </c>
      <c r="S832" s="47">
        <v>0.44155092592592587</v>
      </c>
      <c r="T832" t="s">
        <v>73</v>
      </c>
    </row>
    <row r="833" spans="18:20">
      <c r="R833" s="46">
        <v>39890</v>
      </c>
      <c r="S833" s="47">
        <v>0.45309027777777783</v>
      </c>
      <c r="T833" t="s">
        <v>73</v>
      </c>
    </row>
    <row r="834" spans="18:20">
      <c r="R834" s="46">
        <v>39890</v>
      </c>
      <c r="S834" s="47">
        <v>0.45311342592592596</v>
      </c>
      <c r="T834" t="s">
        <v>73</v>
      </c>
    </row>
    <row r="835" spans="18:20">
      <c r="R835" s="46">
        <v>39890</v>
      </c>
      <c r="S835" s="47">
        <v>0.45372685185185185</v>
      </c>
      <c r="T835" t="s">
        <v>73</v>
      </c>
    </row>
    <row r="836" spans="18:20">
      <c r="R836" s="46">
        <v>39890</v>
      </c>
      <c r="S836" s="47">
        <v>0.45373842592592589</v>
      </c>
      <c r="T836" t="s">
        <v>73</v>
      </c>
    </row>
    <row r="837" spans="18:20">
      <c r="R837" s="46">
        <v>39890</v>
      </c>
      <c r="S837" s="47">
        <v>0.48846064814814816</v>
      </c>
      <c r="T837" t="s">
        <v>73</v>
      </c>
    </row>
    <row r="838" spans="18:20">
      <c r="R838" s="46">
        <v>39890</v>
      </c>
      <c r="S838" s="47">
        <v>0.48848379629629629</v>
      </c>
      <c r="T838" t="s">
        <v>73</v>
      </c>
    </row>
    <row r="839" spans="18:20">
      <c r="R839" s="46">
        <v>39890</v>
      </c>
      <c r="S839" s="47">
        <v>0.49668981481481483</v>
      </c>
      <c r="T839" t="s">
        <v>73</v>
      </c>
    </row>
    <row r="840" spans="18:20">
      <c r="R840" s="46">
        <v>39890</v>
      </c>
      <c r="S840" s="47">
        <v>0.49671296296296297</v>
      </c>
      <c r="T840" t="s">
        <v>73</v>
      </c>
    </row>
    <row r="841" spans="18:20">
      <c r="R841" s="46">
        <v>39890</v>
      </c>
      <c r="S841" s="47">
        <v>0.53358796296296296</v>
      </c>
      <c r="T841" t="s">
        <v>73</v>
      </c>
    </row>
    <row r="842" spans="18:20">
      <c r="R842" s="46">
        <v>39890</v>
      </c>
      <c r="S842" s="47">
        <v>0.53361111111111115</v>
      </c>
      <c r="T842" t="s">
        <v>73</v>
      </c>
    </row>
    <row r="843" spans="18:20">
      <c r="R843" s="46">
        <v>39890</v>
      </c>
      <c r="S843" s="47">
        <v>0.53415509259259253</v>
      </c>
      <c r="T843" t="s">
        <v>73</v>
      </c>
    </row>
    <row r="844" spans="18:20">
      <c r="R844" s="46">
        <v>39890</v>
      </c>
      <c r="S844" s="47">
        <v>0.53416666666666668</v>
      </c>
      <c r="T844" t="s">
        <v>73</v>
      </c>
    </row>
    <row r="845" spans="18:20">
      <c r="R845" s="46">
        <v>39890</v>
      </c>
      <c r="S845" s="47">
        <v>0.63505787037037031</v>
      </c>
      <c r="T845" t="s">
        <v>71</v>
      </c>
    </row>
    <row r="846" spans="18:20">
      <c r="R846" s="46">
        <v>39890</v>
      </c>
      <c r="S846" s="47">
        <v>0.63559027777777777</v>
      </c>
      <c r="T846" t="s">
        <v>73</v>
      </c>
    </row>
    <row r="847" spans="18:20">
      <c r="R847" s="46">
        <v>39890</v>
      </c>
      <c r="S847" s="47">
        <v>0.63561342592592596</v>
      </c>
      <c r="T847" t="s">
        <v>73</v>
      </c>
    </row>
    <row r="848" spans="18:20">
      <c r="R848" s="46">
        <v>39891</v>
      </c>
      <c r="S848" s="47">
        <v>0.47850694444444447</v>
      </c>
      <c r="T848" t="s">
        <v>67</v>
      </c>
    </row>
    <row r="849" spans="18:20">
      <c r="R849" s="46">
        <v>39891</v>
      </c>
      <c r="S849" s="47">
        <v>0.5340625</v>
      </c>
      <c r="T849" t="s">
        <v>73</v>
      </c>
    </row>
    <row r="850" spans="18:20">
      <c r="R850" s="46">
        <v>39891</v>
      </c>
      <c r="S850" s="47">
        <v>0.53407407407407403</v>
      </c>
      <c r="T850" t="s">
        <v>73</v>
      </c>
    </row>
    <row r="851" spans="18:20">
      <c r="R851" s="46">
        <v>39891</v>
      </c>
      <c r="S851" s="47">
        <v>0.53500000000000003</v>
      </c>
      <c r="T851" t="s">
        <v>73</v>
      </c>
    </row>
    <row r="852" spans="18:20">
      <c r="R852" s="46">
        <v>39891</v>
      </c>
      <c r="S852" s="47">
        <v>0.53501157407407407</v>
      </c>
      <c r="T852" t="s">
        <v>73</v>
      </c>
    </row>
    <row r="853" spans="18:20">
      <c r="R853" s="46">
        <v>39892</v>
      </c>
      <c r="S853" s="47">
        <v>0.43604166666666666</v>
      </c>
      <c r="T853" t="s">
        <v>73</v>
      </c>
    </row>
    <row r="854" spans="18:20">
      <c r="R854" s="46">
        <v>39892</v>
      </c>
      <c r="S854" s="47">
        <v>0.43605324074074076</v>
      </c>
      <c r="T854" t="s">
        <v>73</v>
      </c>
    </row>
    <row r="855" spans="18:20">
      <c r="R855" s="46">
        <v>39892</v>
      </c>
      <c r="S855" s="47">
        <v>0.63237268518518519</v>
      </c>
      <c r="T855" t="s">
        <v>73</v>
      </c>
    </row>
    <row r="856" spans="18:20">
      <c r="R856" s="46">
        <v>39892</v>
      </c>
      <c r="S856" s="47">
        <v>0.63238425925925923</v>
      </c>
      <c r="T856" t="s">
        <v>73</v>
      </c>
    </row>
    <row r="857" spans="18:20">
      <c r="R857" s="46">
        <v>39892</v>
      </c>
      <c r="S857" s="47">
        <v>0.71917824074074066</v>
      </c>
      <c r="T857" t="s">
        <v>67</v>
      </c>
    </row>
    <row r="858" spans="18:20">
      <c r="R858" s="46">
        <v>39893</v>
      </c>
      <c r="S858" s="47">
        <v>0.51855324074074072</v>
      </c>
      <c r="T858" t="s">
        <v>73</v>
      </c>
    </row>
    <row r="859" spans="18:20">
      <c r="R859" s="46">
        <v>39893</v>
      </c>
      <c r="S859" s="47">
        <v>0.51856481481481487</v>
      </c>
      <c r="T859" t="s">
        <v>73</v>
      </c>
    </row>
    <row r="860" spans="18:20">
      <c r="R860" s="46">
        <v>39894</v>
      </c>
      <c r="S860" s="47">
        <v>0.53459490740740734</v>
      </c>
      <c r="T860" t="s">
        <v>67</v>
      </c>
    </row>
    <row r="861" spans="18:20">
      <c r="R861" s="46">
        <v>39895</v>
      </c>
      <c r="S861" s="47">
        <v>0.64593749999999994</v>
      </c>
      <c r="T861" t="s">
        <v>73</v>
      </c>
    </row>
    <row r="862" spans="18:20">
      <c r="R862" s="46">
        <v>39895</v>
      </c>
      <c r="S862" s="47">
        <v>0.64594907407407409</v>
      </c>
      <c r="T862" t="s">
        <v>73</v>
      </c>
    </row>
    <row r="863" spans="18:20">
      <c r="R863" s="46">
        <v>39895</v>
      </c>
      <c r="S863" s="47">
        <v>0.70675925925925931</v>
      </c>
      <c r="T863" t="s">
        <v>73</v>
      </c>
    </row>
    <row r="864" spans="18:20">
      <c r="R864" s="46">
        <v>39895</v>
      </c>
      <c r="S864" s="47">
        <v>0.70677083333333324</v>
      </c>
      <c r="T864" t="s">
        <v>73</v>
      </c>
    </row>
    <row r="865" spans="18:20">
      <c r="R865" s="46">
        <v>39895</v>
      </c>
      <c r="S865" s="47">
        <v>0.70766203703703701</v>
      </c>
      <c r="T865" t="s">
        <v>73</v>
      </c>
    </row>
    <row r="866" spans="18:20">
      <c r="R866" s="46">
        <v>39895</v>
      </c>
      <c r="S866" s="47">
        <v>0.70768518518518519</v>
      </c>
      <c r="T866" t="s">
        <v>73</v>
      </c>
    </row>
    <row r="867" spans="18:20">
      <c r="R867" s="46">
        <v>39895</v>
      </c>
      <c r="S867" s="47">
        <v>0.70781250000000007</v>
      </c>
      <c r="T867" t="s">
        <v>73</v>
      </c>
    </row>
    <row r="868" spans="18:20">
      <c r="R868" s="46">
        <v>39895</v>
      </c>
      <c r="S868" s="47">
        <v>0.70782407407407411</v>
      </c>
      <c r="T868" t="s">
        <v>73</v>
      </c>
    </row>
    <row r="869" spans="18:20">
      <c r="R869" s="46">
        <v>39895</v>
      </c>
      <c r="S869" s="47">
        <v>0.70891203703703709</v>
      </c>
      <c r="T869" t="s">
        <v>73</v>
      </c>
    </row>
    <row r="870" spans="18:20">
      <c r="R870" s="46">
        <v>39895</v>
      </c>
      <c r="S870" s="47">
        <v>0.70893518518518517</v>
      </c>
      <c r="T870" t="s">
        <v>73</v>
      </c>
    </row>
    <row r="871" spans="18:20">
      <c r="R871" s="46">
        <v>39895</v>
      </c>
      <c r="S871" s="47">
        <v>0.70908564814814812</v>
      </c>
      <c r="T871" t="s">
        <v>73</v>
      </c>
    </row>
    <row r="872" spans="18:20">
      <c r="R872" s="46">
        <v>39895</v>
      </c>
      <c r="S872" s="47">
        <v>0.71010416666666665</v>
      </c>
      <c r="T872" t="s">
        <v>67</v>
      </c>
    </row>
    <row r="873" spans="18:20">
      <c r="R873" s="46">
        <v>39895</v>
      </c>
      <c r="S873" s="47">
        <v>0.76405092592592594</v>
      </c>
      <c r="T873" t="s">
        <v>73</v>
      </c>
    </row>
    <row r="874" spans="18:20">
      <c r="R874" s="46">
        <v>39895</v>
      </c>
      <c r="S874" s="47">
        <v>0.76407407407407402</v>
      </c>
      <c r="T874" t="s">
        <v>73</v>
      </c>
    </row>
    <row r="875" spans="18:20">
      <c r="R875" s="46">
        <v>39895</v>
      </c>
      <c r="S875" s="47">
        <v>0.76567129629629627</v>
      </c>
      <c r="T875" t="s">
        <v>73</v>
      </c>
    </row>
    <row r="876" spans="18:20">
      <c r="R876" s="46">
        <v>39895</v>
      </c>
      <c r="S876" s="47">
        <v>0.76568287037037042</v>
      </c>
      <c r="T876" t="s">
        <v>73</v>
      </c>
    </row>
    <row r="877" spans="18:20">
      <c r="R877" s="46">
        <v>39896</v>
      </c>
      <c r="S877" s="47">
        <v>0.43141203703703707</v>
      </c>
      <c r="T877" t="s">
        <v>73</v>
      </c>
    </row>
    <row r="878" spans="18:20">
      <c r="R878" s="46">
        <v>39896</v>
      </c>
      <c r="S878" s="47">
        <v>0.4314236111111111</v>
      </c>
      <c r="T878" t="s">
        <v>73</v>
      </c>
    </row>
    <row r="879" spans="18:20">
      <c r="R879" s="46">
        <v>39896</v>
      </c>
      <c r="S879" s="47">
        <v>0.52847222222222223</v>
      </c>
      <c r="T879" t="s">
        <v>73</v>
      </c>
    </row>
    <row r="880" spans="18:20">
      <c r="R880" s="46">
        <v>39896</v>
      </c>
      <c r="S880" s="47">
        <v>0.52848379629629627</v>
      </c>
      <c r="T880" t="s">
        <v>73</v>
      </c>
    </row>
    <row r="881" spans="18:20">
      <c r="R881" s="46">
        <v>39896</v>
      </c>
      <c r="S881" s="47">
        <v>0.52923611111111113</v>
      </c>
      <c r="T881" t="s">
        <v>73</v>
      </c>
    </row>
    <row r="882" spans="18:20">
      <c r="R882" s="46">
        <v>39896</v>
      </c>
      <c r="S882" s="47">
        <v>0.52925925925925921</v>
      </c>
      <c r="T882" t="s">
        <v>73</v>
      </c>
    </row>
    <row r="883" spans="18:20">
      <c r="R883" s="46">
        <v>39896</v>
      </c>
      <c r="S883" s="47">
        <v>0.67327546296296292</v>
      </c>
      <c r="T883" t="s">
        <v>73</v>
      </c>
    </row>
    <row r="884" spans="18:20">
      <c r="R884" s="46">
        <v>39896</v>
      </c>
      <c r="S884" s="47">
        <v>0.67328703703703707</v>
      </c>
      <c r="T884" t="s">
        <v>73</v>
      </c>
    </row>
    <row r="885" spans="18:20">
      <c r="R885" s="46">
        <v>39897</v>
      </c>
      <c r="S885" s="47">
        <v>0.43356481481481479</v>
      </c>
      <c r="T885" t="s">
        <v>73</v>
      </c>
    </row>
    <row r="886" spans="18:20">
      <c r="R886" s="46">
        <v>39897</v>
      </c>
      <c r="S886" s="47">
        <v>0.43357638888888889</v>
      </c>
      <c r="T886" t="s">
        <v>73</v>
      </c>
    </row>
    <row r="887" spans="18:20">
      <c r="R887" s="46">
        <v>39897</v>
      </c>
      <c r="S887" s="47">
        <v>0.43442129629629633</v>
      </c>
      <c r="T887" t="s">
        <v>73</v>
      </c>
    </row>
    <row r="888" spans="18:20">
      <c r="R888" s="46">
        <v>39897</v>
      </c>
      <c r="S888" s="47">
        <v>0.43444444444444441</v>
      </c>
      <c r="T888" t="s">
        <v>73</v>
      </c>
    </row>
    <row r="889" spans="18:20">
      <c r="R889" s="46">
        <v>39897</v>
      </c>
      <c r="S889" s="47">
        <v>0.43464120370370374</v>
      </c>
      <c r="T889" t="s">
        <v>73</v>
      </c>
    </row>
    <row r="890" spans="18:20">
      <c r="R890" s="46">
        <v>39897</v>
      </c>
      <c r="S890" s="47">
        <v>0.43466435185185182</v>
      </c>
      <c r="T890" t="s">
        <v>73</v>
      </c>
    </row>
    <row r="891" spans="18:20">
      <c r="R891" s="46">
        <v>39897</v>
      </c>
      <c r="S891" s="47">
        <v>0.43502314814814813</v>
      </c>
      <c r="T891" t="s">
        <v>73</v>
      </c>
    </row>
    <row r="892" spans="18:20">
      <c r="R892" s="46">
        <v>39897</v>
      </c>
      <c r="S892" s="47">
        <v>0.43504629629629626</v>
      </c>
      <c r="T892" t="s">
        <v>73</v>
      </c>
    </row>
    <row r="893" spans="18:20">
      <c r="R893" s="46">
        <v>39897</v>
      </c>
      <c r="S893" s="47">
        <v>0.43561342592592595</v>
      </c>
      <c r="T893" t="s">
        <v>73</v>
      </c>
    </row>
    <row r="894" spans="18:20">
      <c r="R894" s="46">
        <v>39897</v>
      </c>
      <c r="S894" s="47">
        <v>0.43563657407407402</v>
      </c>
      <c r="T894" t="s">
        <v>73</v>
      </c>
    </row>
    <row r="895" spans="18:20">
      <c r="R895" s="46">
        <v>39897</v>
      </c>
      <c r="S895" s="47">
        <v>0.52545138888888887</v>
      </c>
      <c r="T895" t="s">
        <v>73</v>
      </c>
    </row>
    <row r="896" spans="18:20">
      <c r="R896" s="46">
        <v>39897</v>
      </c>
      <c r="S896" s="47">
        <v>0.52547453703703706</v>
      </c>
      <c r="T896" t="s">
        <v>73</v>
      </c>
    </row>
    <row r="897" spans="18:20">
      <c r="R897" s="46">
        <v>39897</v>
      </c>
      <c r="S897" s="47">
        <v>0.5710763888888889</v>
      </c>
      <c r="T897" t="s">
        <v>73</v>
      </c>
    </row>
    <row r="898" spans="18:20">
      <c r="R898" s="46">
        <v>39897</v>
      </c>
      <c r="S898" s="47">
        <v>0.57109953703703698</v>
      </c>
      <c r="T898" t="s">
        <v>73</v>
      </c>
    </row>
    <row r="899" spans="18:20">
      <c r="R899" s="46">
        <v>39898</v>
      </c>
      <c r="S899" s="47">
        <v>0.41690972222222222</v>
      </c>
      <c r="T899" t="s">
        <v>73</v>
      </c>
    </row>
    <row r="900" spans="18:20">
      <c r="R900" s="46">
        <v>39898</v>
      </c>
      <c r="S900" s="47">
        <v>0.41692129629629626</v>
      </c>
      <c r="T900" t="s">
        <v>73</v>
      </c>
    </row>
    <row r="901" spans="18:20">
      <c r="R901" s="46">
        <v>39898</v>
      </c>
      <c r="S901" s="47">
        <v>0.42775462962962968</v>
      </c>
      <c r="T901" t="s">
        <v>73</v>
      </c>
    </row>
    <row r="902" spans="18:20">
      <c r="R902" s="46">
        <v>39898</v>
      </c>
      <c r="S902" s="47">
        <v>0.42777777777777781</v>
      </c>
      <c r="T902" t="s">
        <v>73</v>
      </c>
    </row>
    <row r="903" spans="18:20">
      <c r="R903" s="46">
        <v>39898</v>
      </c>
      <c r="S903" s="47">
        <v>0.5317708333333333</v>
      </c>
      <c r="T903" t="s">
        <v>73</v>
      </c>
    </row>
    <row r="904" spans="18:20">
      <c r="R904" s="46">
        <v>39898</v>
      </c>
      <c r="S904" s="47">
        <v>0.53179398148148149</v>
      </c>
      <c r="T904" t="s">
        <v>73</v>
      </c>
    </row>
    <row r="905" spans="18:20">
      <c r="R905" s="46">
        <v>39898</v>
      </c>
      <c r="S905" s="47">
        <v>0.53247685185185178</v>
      </c>
      <c r="T905" t="s">
        <v>73</v>
      </c>
    </row>
    <row r="906" spans="18:20">
      <c r="R906" s="46">
        <v>39898</v>
      </c>
      <c r="S906" s="47">
        <v>0.53249999999999997</v>
      </c>
      <c r="T906" t="s">
        <v>73</v>
      </c>
    </row>
    <row r="907" spans="18:20">
      <c r="R907" s="46">
        <v>39899</v>
      </c>
      <c r="S907" s="47">
        <v>0.66503472222222226</v>
      </c>
      <c r="T907" t="s">
        <v>65</v>
      </c>
    </row>
    <row r="908" spans="18:20">
      <c r="R908" s="46">
        <v>39899</v>
      </c>
      <c r="S908" s="47">
        <v>0.66524305555555563</v>
      </c>
      <c r="T908" t="s">
        <v>73</v>
      </c>
    </row>
    <row r="909" spans="18:20">
      <c r="R909" s="46">
        <v>39899</v>
      </c>
      <c r="S909" s="47">
        <v>0.66525462962962967</v>
      </c>
      <c r="T909" t="s">
        <v>73</v>
      </c>
    </row>
    <row r="910" spans="18:20">
      <c r="R910" s="46">
        <v>39899</v>
      </c>
      <c r="S910" s="47">
        <v>0.69253472222222223</v>
      </c>
      <c r="T910" t="s">
        <v>73</v>
      </c>
    </row>
    <row r="911" spans="18:20">
      <c r="R911" s="46">
        <v>39899</v>
      </c>
      <c r="S911" s="47">
        <v>0.69255787037037031</v>
      </c>
      <c r="T911" t="s">
        <v>73</v>
      </c>
    </row>
    <row r="912" spans="18:20">
      <c r="R912" s="46">
        <v>39899</v>
      </c>
      <c r="S912" s="47">
        <v>0.69304398148148139</v>
      </c>
      <c r="T912" t="s">
        <v>73</v>
      </c>
    </row>
    <row r="913" spans="18:20">
      <c r="R913" s="46">
        <v>39899</v>
      </c>
      <c r="S913" s="47">
        <v>0.69307870370370372</v>
      </c>
      <c r="T913" t="s">
        <v>73</v>
      </c>
    </row>
    <row r="914" spans="18:20">
      <c r="R914" s="46">
        <v>39899</v>
      </c>
      <c r="S914" s="47">
        <v>0.69378472222222232</v>
      </c>
      <c r="T914" t="s">
        <v>73</v>
      </c>
    </row>
    <row r="915" spans="18:20">
      <c r="R915" s="46">
        <v>39899</v>
      </c>
      <c r="S915" s="47">
        <v>0.69380787037037039</v>
      </c>
      <c r="T915" t="s">
        <v>73</v>
      </c>
    </row>
    <row r="916" spans="18:20">
      <c r="R916" s="46">
        <v>39899</v>
      </c>
      <c r="S916" s="47">
        <v>0.69508101851851845</v>
      </c>
      <c r="T916" t="s">
        <v>71</v>
      </c>
    </row>
    <row r="917" spans="18:20">
      <c r="R917" s="46">
        <v>39899</v>
      </c>
      <c r="S917" s="47">
        <v>0.69929398148148147</v>
      </c>
      <c r="T917" t="s">
        <v>65</v>
      </c>
    </row>
    <row r="918" spans="18:20">
      <c r="R918" s="46">
        <v>39899</v>
      </c>
      <c r="S918" s="47">
        <v>0.72372685185185182</v>
      </c>
      <c r="T918" t="s">
        <v>67</v>
      </c>
    </row>
    <row r="919" spans="18:20">
      <c r="R919" s="46">
        <v>39899</v>
      </c>
      <c r="S919" s="47">
        <v>0.50072916666666667</v>
      </c>
      <c r="T919" t="s">
        <v>73</v>
      </c>
    </row>
    <row r="920" spans="18:20">
      <c r="R920" s="46">
        <v>39899</v>
      </c>
      <c r="S920" s="47">
        <v>0.50074074074074071</v>
      </c>
      <c r="T920" t="s">
        <v>73</v>
      </c>
    </row>
    <row r="921" spans="18:20">
      <c r="R921" s="46">
        <v>39901</v>
      </c>
      <c r="S921" s="47">
        <v>0.41824074074074075</v>
      </c>
      <c r="T921" t="s">
        <v>67</v>
      </c>
    </row>
    <row r="922" spans="18:20">
      <c r="R922" s="46">
        <v>39901</v>
      </c>
      <c r="S922" s="47">
        <v>0.59221064814814817</v>
      </c>
      <c r="T922" t="s">
        <v>65</v>
      </c>
    </row>
    <row r="923" spans="18:20">
      <c r="R923" s="46">
        <v>39901</v>
      </c>
      <c r="S923" s="47">
        <v>0.59221064814814817</v>
      </c>
      <c r="T923" t="s">
        <v>68</v>
      </c>
    </row>
    <row r="924" spans="18:20">
      <c r="R924" s="46">
        <v>39901</v>
      </c>
      <c r="S924" s="47">
        <v>0.59221064814814817</v>
      </c>
      <c r="T924" t="s">
        <v>67</v>
      </c>
    </row>
    <row r="925" spans="18:20">
      <c r="R925" s="46">
        <v>39901</v>
      </c>
      <c r="S925" s="47">
        <v>0.59221064814814817</v>
      </c>
      <c r="T925" t="s">
        <v>69</v>
      </c>
    </row>
    <row r="926" spans="18:20">
      <c r="R926" s="46"/>
      <c r="S926" s="47"/>
    </row>
    <row r="927" spans="18:20">
      <c r="R927" s="46"/>
      <c r="S927" s="47"/>
    </row>
    <row r="928" spans="18:20">
      <c r="R928" s="46"/>
      <c r="S928" s="47"/>
    </row>
    <row r="929" spans="18:19">
      <c r="R929" s="46"/>
      <c r="S929" s="47"/>
    </row>
    <row r="930" spans="18:19">
      <c r="R930" s="46"/>
      <c r="S930" s="47"/>
    </row>
  </sheetData>
  <sortState ref="Y9:AB22">
    <sortCondition ref="Y10"/>
  </sortState>
  <mergeCells count="6">
    <mergeCell ref="Y3:Z3"/>
    <mergeCell ref="B1:E1"/>
    <mergeCell ref="B3:E3"/>
    <mergeCell ref="H3:P3"/>
    <mergeCell ref="R3:T3"/>
    <mergeCell ref="V3:W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1"/>
  <sheetViews>
    <sheetView workbookViewId="0">
      <selection activeCell="B2" sqref="B2:I13"/>
    </sheetView>
  </sheetViews>
  <sheetFormatPr defaultRowHeight="14.4"/>
  <cols>
    <col min="2" max="2" width="23.109375" bestFit="1" customWidth="1"/>
    <col min="3" max="7" width="5.77734375" customWidth="1"/>
    <col min="8" max="8" width="7.88671875" bestFit="1" customWidth="1"/>
    <col min="9" max="9" width="5" bestFit="1" customWidth="1"/>
  </cols>
  <sheetData>
    <row r="2" spans="1:9">
      <c r="B2" s="102"/>
      <c r="C2" s="106" t="s">
        <v>125</v>
      </c>
      <c r="D2" s="103"/>
      <c r="E2" s="103"/>
      <c r="F2" s="103"/>
      <c r="G2" s="107"/>
      <c r="H2" s="104"/>
      <c r="I2" s="105"/>
    </row>
    <row r="3" spans="1:9" ht="15.6">
      <c r="B3" s="95"/>
      <c r="C3" s="95">
        <v>1</v>
      </c>
      <c r="D3" s="100">
        <v>2</v>
      </c>
      <c r="E3" s="96">
        <v>3</v>
      </c>
      <c r="F3" s="100">
        <v>4</v>
      </c>
      <c r="G3" s="99">
        <v>5</v>
      </c>
      <c r="H3" s="97" t="s">
        <v>126</v>
      </c>
      <c r="I3" s="98" t="s">
        <v>127</v>
      </c>
    </row>
    <row r="4" spans="1:9">
      <c r="B4" s="51" t="s">
        <v>128</v>
      </c>
      <c r="C4" s="108">
        <f>COUNTA('P1'!H9:H2000)</f>
        <v>170</v>
      </c>
      <c r="D4" s="109">
        <f>COUNTA('P2'!H9:H2000)</f>
        <v>1241</v>
      </c>
      <c r="E4" s="110">
        <f>COUNTA('P3'!H9:H1999)</f>
        <v>307</v>
      </c>
      <c r="F4" s="109">
        <f>COUNTA('P4'!H9:H2000)</f>
        <v>154</v>
      </c>
      <c r="G4" s="111">
        <f>COUNTA('P5'!H9:H2000)</f>
        <v>239</v>
      </c>
      <c r="H4" s="88">
        <f t="shared" ref="H4:H9" si="0">AVERAGE(F4:G4)</f>
        <v>196.5</v>
      </c>
      <c r="I4" s="89">
        <f>SUM(C4:G4)</f>
        <v>2111</v>
      </c>
    </row>
    <row r="5" spans="1:9">
      <c r="B5" s="51" t="s">
        <v>129</v>
      </c>
      <c r="C5" s="108">
        <f>COUNTIF('P1'!K9:K2000,"Falou")</f>
        <v>119</v>
      </c>
      <c r="D5" s="109">
        <f>COUNTIF('P2'!K9:K2000,"Falou")</f>
        <v>335</v>
      </c>
      <c r="E5" s="110">
        <f>COUNTIF('P3'!K9:K1999,"Falou")</f>
        <v>134</v>
      </c>
      <c r="F5" s="109">
        <f>COUNTIF('P4'!K9:K2000,"Falou")</f>
        <v>79</v>
      </c>
      <c r="G5" s="111">
        <f>COUNTIF('P5'!K9:K2000,"Falou")</f>
        <v>105</v>
      </c>
      <c r="H5" s="88">
        <f t="shared" si="0"/>
        <v>92</v>
      </c>
      <c r="I5" s="89">
        <f t="shared" ref="I5:I13" si="1">SUM(C5:G5)</f>
        <v>772</v>
      </c>
    </row>
    <row r="6" spans="1:9">
      <c r="B6" s="51" t="s">
        <v>130</v>
      </c>
      <c r="C6" s="108">
        <f>COUNTA('P1'!B9:B2000)</f>
        <v>70</v>
      </c>
      <c r="D6" s="109">
        <f>COUNTA('P2'!B9:B2000)</f>
        <v>715</v>
      </c>
      <c r="E6" s="110">
        <f>COUNTA('P3'!B9:B1999)</f>
        <v>153</v>
      </c>
      <c r="F6" s="109">
        <f>COUNTA('P4'!B9:B2000)</f>
        <v>23</v>
      </c>
      <c r="G6" s="111">
        <f>COUNTA('P5'!B9:B2000)</f>
        <v>90</v>
      </c>
      <c r="H6" s="88">
        <f t="shared" si="0"/>
        <v>56.5</v>
      </c>
      <c r="I6" s="89">
        <f t="shared" si="1"/>
        <v>1051</v>
      </c>
    </row>
    <row r="7" spans="1:9">
      <c r="B7" s="51" t="s">
        <v>131</v>
      </c>
      <c r="C7" s="108">
        <f>COUNTIF('P1'!E9:E2000,"Falou")</f>
        <v>53</v>
      </c>
      <c r="D7" s="109">
        <f>COUNTIF('P2'!E9:E2000,"Falou")</f>
        <v>479</v>
      </c>
      <c r="E7" s="110">
        <f>COUNTIF('P3'!E9:E1999,"Falou")</f>
        <v>83</v>
      </c>
      <c r="F7" s="109">
        <f>COUNTIF('P4'!E9:E2000,"Falou")</f>
        <v>21</v>
      </c>
      <c r="G7" s="111">
        <f>COUNTIF('P5'!E9:E2000,"Falou")</f>
        <v>36</v>
      </c>
      <c r="H7" s="88">
        <f t="shared" si="0"/>
        <v>28.5</v>
      </c>
      <c r="I7" s="89">
        <f t="shared" si="1"/>
        <v>672</v>
      </c>
    </row>
    <row r="8" spans="1:9">
      <c r="B8" s="90" t="s">
        <v>132</v>
      </c>
      <c r="C8" s="112">
        <f>SUM(C4:C6)</f>
        <v>359</v>
      </c>
      <c r="D8" s="113">
        <f>SUM(D4:D6)</f>
        <v>2291</v>
      </c>
      <c r="E8" s="114">
        <f>SUM(E4:E6)</f>
        <v>594</v>
      </c>
      <c r="F8" s="113">
        <f t="shared" ref="F8:G8" si="2">SUM(F4:F6)</f>
        <v>256</v>
      </c>
      <c r="G8" s="115">
        <f t="shared" si="2"/>
        <v>434</v>
      </c>
      <c r="H8" s="88">
        <f t="shared" si="0"/>
        <v>345</v>
      </c>
      <c r="I8" s="89">
        <f t="shared" si="1"/>
        <v>3934</v>
      </c>
    </row>
    <row r="9" spans="1:9">
      <c r="B9" s="90" t="s">
        <v>133</v>
      </c>
      <c r="C9" s="112">
        <f>SUM(C7,C5)</f>
        <v>172</v>
      </c>
      <c r="D9" s="113">
        <f>SUM(D7,D5)</f>
        <v>814</v>
      </c>
      <c r="E9" s="114">
        <f>SUM(E7,E5)</f>
        <v>217</v>
      </c>
      <c r="F9" s="113">
        <f>SUM(F7,F5)</f>
        <v>100</v>
      </c>
      <c r="G9" s="115">
        <f t="shared" ref="G9" si="3">SUM(G7,G5)</f>
        <v>141</v>
      </c>
      <c r="H9" s="88">
        <f t="shared" si="0"/>
        <v>120.5</v>
      </c>
      <c r="I9" s="89">
        <f t="shared" si="1"/>
        <v>1444</v>
      </c>
    </row>
    <row r="10" spans="1:9">
      <c r="B10" s="91" t="s">
        <v>134</v>
      </c>
      <c r="C10" s="116">
        <f>COUNTA('P1'!Y9:Y2000)</f>
        <v>331</v>
      </c>
      <c r="D10" s="117">
        <f>COUNTA('P2'!Y9:Y2000)</f>
        <v>625</v>
      </c>
      <c r="E10" s="118">
        <f>COUNTA('P3'!Y9:Y2000)</f>
        <v>145</v>
      </c>
      <c r="F10" s="117">
        <f>COUNTA('P4'!Y9:Y2000)</f>
        <v>51</v>
      </c>
      <c r="G10" s="119">
        <f>COUNTA('P5'!Y9:Y2000)</f>
        <v>14</v>
      </c>
      <c r="H10" s="88">
        <f>AVERAGE(F10:G10)</f>
        <v>32.5</v>
      </c>
      <c r="I10" s="89">
        <f t="shared" si="1"/>
        <v>1166</v>
      </c>
    </row>
    <row r="11" spans="1:9">
      <c r="B11" s="91" t="s">
        <v>135</v>
      </c>
      <c r="C11" s="116">
        <f>COUNTA('P1'!V9:V2000)</f>
        <v>369</v>
      </c>
      <c r="D11" s="117">
        <f>COUNTA('P2'!V9:V2000)</f>
        <v>1101</v>
      </c>
      <c r="E11" s="118">
        <f>COUNTA('P3'!V9:V2000)</f>
        <v>262</v>
      </c>
      <c r="F11" s="117">
        <f>COUNTA('P4'!V9:V2000)</f>
        <v>20</v>
      </c>
      <c r="G11" s="119">
        <f>COUNTA('P5'!V9:V2000)</f>
        <v>37</v>
      </c>
      <c r="H11" s="88">
        <f>AVERAGE(F11:G11)</f>
        <v>28.5</v>
      </c>
      <c r="I11" s="89">
        <f t="shared" si="1"/>
        <v>1789</v>
      </c>
    </row>
    <row r="12" spans="1:9">
      <c r="B12" s="90" t="s">
        <v>136</v>
      </c>
      <c r="C12" s="112">
        <f>SUM(C10:C11)</f>
        <v>700</v>
      </c>
      <c r="D12" s="113">
        <f>SUM(D10:D11)</f>
        <v>1726</v>
      </c>
      <c r="E12" s="114">
        <f>SUM(E10:E11)</f>
        <v>407</v>
      </c>
      <c r="F12" s="113">
        <f>SUM(F10:F11)</f>
        <v>71</v>
      </c>
      <c r="G12" s="115">
        <f t="shared" ref="G12" si="4">SUM(G10:G11)</f>
        <v>51</v>
      </c>
      <c r="H12" s="88">
        <f>AVERAGE(F12:G12)</f>
        <v>61</v>
      </c>
      <c r="I12" s="89">
        <f t="shared" si="1"/>
        <v>2955</v>
      </c>
    </row>
    <row r="13" spans="1:9">
      <c r="B13" s="92" t="s">
        <v>137</v>
      </c>
      <c r="C13" s="120">
        <f>COUNTIF('P1'!T8:T2000,"adicionou contacto")</f>
        <v>25</v>
      </c>
      <c r="D13" s="121">
        <f>COUNTIF('P2'!T8:T2000,"adicionou contacto")</f>
        <v>39</v>
      </c>
      <c r="E13" s="122">
        <f>COUNTIF('P3'!T8:T1999,"adicionou contacto")</f>
        <v>40</v>
      </c>
      <c r="F13" s="121">
        <f>COUNTIF('P4'!T8:T2000,"adicionou contacto")</f>
        <v>15</v>
      </c>
      <c r="G13" s="123">
        <f>COUNTIF('P5'!T8:T2000,"adicionou contacto")</f>
        <v>14</v>
      </c>
      <c r="H13" s="93">
        <f>AVERAGE(F13:G13)</f>
        <v>14.5</v>
      </c>
      <c r="I13" s="94">
        <f t="shared" si="1"/>
        <v>133</v>
      </c>
    </row>
    <row r="14" spans="1:9">
      <c r="A14" s="24"/>
      <c r="H14" s="87"/>
    </row>
    <row r="15" spans="1:9">
      <c r="B15" s="23"/>
      <c r="H15" s="87"/>
    </row>
    <row r="17" spans="2:7">
      <c r="B17" s="2"/>
      <c r="D17" s="2"/>
      <c r="E17" s="2"/>
      <c r="F17" s="2"/>
      <c r="G17" s="2"/>
    </row>
    <row r="18" spans="2:7">
      <c r="B18" s="20"/>
      <c r="D18" s="2"/>
      <c r="E18" s="2"/>
      <c r="F18" s="2"/>
      <c r="G18" s="2"/>
    </row>
    <row r="19" spans="2:7" ht="15.6">
      <c r="B19" s="27"/>
      <c r="C19" s="27"/>
      <c r="D19" s="27"/>
      <c r="E19" s="27"/>
      <c r="F19" s="27"/>
      <c r="G19" s="27"/>
    </row>
    <row r="20" spans="2:7">
      <c r="B20" s="20"/>
      <c r="C20" s="20"/>
      <c r="D20" s="20"/>
      <c r="E20" s="20"/>
      <c r="F20" s="20"/>
      <c r="G20" s="20"/>
    </row>
    <row r="21" spans="2:7">
      <c r="B21" s="20"/>
      <c r="C21" s="20"/>
      <c r="D21" s="20"/>
      <c r="E21" s="20"/>
      <c r="F21" s="20"/>
      <c r="G21" s="20"/>
    </row>
  </sheetData>
  <mergeCells count="1">
    <mergeCell ref="C2:G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7"/>
  <sheetViews>
    <sheetView workbookViewId="0">
      <selection activeCell="C4" sqref="C4"/>
    </sheetView>
  </sheetViews>
  <sheetFormatPr defaultRowHeight="14.4"/>
  <cols>
    <col min="2" max="2" width="15" bestFit="1" customWidth="1"/>
    <col min="3" max="3" width="15.88671875" bestFit="1" customWidth="1"/>
    <col min="4" max="4" width="14.6640625" bestFit="1" customWidth="1"/>
    <col min="5" max="5" width="15" bestFit="1" customWidth="1"/>
    <col min="6" max="6" width="12" bestFit="1" customWidth="1"/>
    <col min="7" max="7" width="15.88671875" bestFit="1" customWidth="1"/>
    <col min="8" max="8" width="6.6640625" bestFit="1" customWidth="1"/>
  </cols>
  <sheetData>
    <row r="1" spans="2:12">
      <c r="C1" t="s">
        <v>120</v>
      </c>
      <c r="D1" t="s">
        <v>121</v>
      </c>
      <c r="E1" t="s">
        <v>122</v>
      </c>
      <c r="F1" t="s">
        <v>123</v>
      </c>
      <c r="G1" t="s">
        <v>124</v>
      </c>
    </row>
    <row r="2" spans="2:12" ht="15.6">
      <c r="B2" s="21"/>
      <c r="C2" s="21"/>
      <c r="D2" s="21"/>
      <c r="E2" s="21"/>
      <c r="F2" s="21"/>
      <c r="G2" s="21"/>
      <c r="H2" s="26"/>
      <c r="K2" s="21"/>
      <c r="L2" s="21"/>
    </row>
    <row r="3" spans="2:12">
      <c r="B3" t="s">
        <v>19</v>
      </c>
      <c r="C3">
        <f>Overall!C9</f>
        <v>172</v>
      </c>
      <c r="D3">
        <f>Overall!D9</f>
        <v>814</v>
      </c>
      <c r="E3">
        <f>Overall!E9</f>
        <v>217</v>
      </c>
      <c r="F3">
        <f>Overall!F9</f>
        <v>100</v>
      </c>
      <c r="G3">
        <f>Overall!G9</f>
        <v>141</v>
      </c>
    </row>
    <row r="4" spans="2:12">
      <c r="B4" s="23" t="s">
        <v>104</v>
      </c>
      <c r="C4">
        <f>Overall!C12</f>
        <v>700</v>
      </c>
      <c r="D4">
        <f>Overall!D12</f>
        <v>1726</v>
      </c>
      <c r="E4">
        <f>Overall!E12</f>
        <v>407</v>
      </c>
      <c r="F4">
        <f>Overall!F12</f>
        <v>71</v>
      </c>
      <c r="G4">
        <f>Overall!G12</f>
        <v>51</v>
      </c>
    </row>
    <row r="5" spans="2:12">
      <c r="B5" s="23" t="s">
        <v>105</v>
      </c>
      <c r="C5">
        <f t="shared" ref="C5:E5" si="0">SUM(C3:C4)</f>
        <v>872</v>
      </c>
      <c r="D5">
        <f t="shared" si="0"/>
        <v>2540</v>
      </c>
      <c r="E5">
        <f t="shared" si="0"/>
        <v>624</v>
      </c>
      <c r="F5">
        <f>SUM(F3:F4)</f>
        <v>171</v>
      </c>
      <c r="G5">
        <f t="shared" ref="G5" si="1">SUM(G3:G4)</f>
        <v>192</v>
      </c>
    </row>
    <row r="6" spans="2:12">
      <c r="B6" s="23" t="s">
        <v>106</v>
      </c>
      <c r="C6">
        <f>C3/C5</f>
        <v>0.19724770642201836</v>
      </c>
      <c r="D6">
        <f>D3/D5</f>
        <v>0.32047244094488186</v>
      </c>
      <c r="E6">
        <f t="shared" ref="E6:G6" si="2">E3/E5</f>
        <v>0.34775641025641024</v>
      </c>
      <c r="F6">
        <f t="shared" si="2"/>
        <v>0.58479532163742687</v>
      </c>
      <c r="G6">
        <f t="shared" si="2"/>
        <v>0.734375</v>
      </c>
    </row>
    <row r="7" spans="2:12">
      <c r="B7" s="23" t="s">
        <v>107</v>
      </c>
      <c r="C7">
        <f>C4/C5</f>
        <v>0.80275229357798161</v>
      </c>
      <c r="D7">
        <f t="shared" ref="D7:G7" si="3">D4/D5</f>
        <v>0.67952755905511808</v>
      </c>
      <c r="E7">
        <f t="shared" si="3"/>
        <v>0.65224358974358976</v>
      </c>
      <c r="F7">
        <f t="shared" si="3"/>
        <v>0.41520467836257308</v>
      </c>
      <c r="G7">
        <f t="shared" si="3"/>
        <v>0.265625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7"/>
  <sheetViews>
    <sheetView topLeftCell="A91" zoomScale="90" zoomScaleNormal="90" workbookViewId="0">
      <selection activeCell="A133" sqref="A133"/>
    </sheetView>
  </sheetViews>
  <sheetFormatPr defaultRowHeight="14.4"/>
  <cols>
    <col min="1" max="1" width="14.33203125" bestFit="1" customWidth="1"/>
    <col min="2" max="2" width="11" bestFit="1" customWidth="1"/>
    <col min="3" max="3" width="10.5546875" bestFit="1" customWidth="1"/>
    <col min="4" max="4" width="8.5546875" bestFit="1" customWidth="1"/>
    <col min="5" max="7" width="8.5546875" customWidth="1"/>
    <col min="8" max="8" width="8.44140625" customWidth="1"/>
    <col min="9" max="19" width="8.5546875" customWidth="1"/>
    <col min="20" max="25" width="7" bestFit="1" customWidth="1"/>
    <col min="26" max="26" width="8.6640625" bestFit="1" customWidth="1"/>
    <col min="27" max="27" width="7" bestFit="1" customWidth="1"/>
  </cols>
  <sheetData>
    <row r="1" spans="1:27">
      <c r="A1" s="19"/>
      <c r="B1" s="19"/>
      <c r="C1" s="30"/>
      <c r="D1" s="31">
        <v>40150</v>
      </c>
      <c r="E1" s="31">
        <v>40151</v>
      </c>
      <c r="F1" s="31">
        <v>40152</v>
      </c>
      <c r="G1" s="31">
        <v>40153</v>
      </c>
      <c r="H1" s="31">
        <v>40154</v>
      </c>
      <c r="I1" s="31">
        <v>40155</v>
      </c>
      <c r="J1" s="31">
        <v>40156</v>
      </c>
      <c r="K1" s="31">
        <v>40157</v>
      </c>
      <c r="L1" s="31">
        <v>40158</v>
      </c>
      <c r="M1" s="31">
        <v>40159</v>
      </c>
      <c r="N1" s="31">
        <v>40160</v>
      </c>
      <c r="O1" s="31">
        <v>40161</v>
      </c>
      <c r="P1" s="31">
        <v>40162</v>
      </c>
      <c r="Q1" s="31">
        <v>40163</v>
      </c>
      <c r="R1" s="31">
        <v>40164</v>
      </c>
      <c r="S1" s="31">
        <v>40165</v>
      </c>
      <c r="T1" s="31">
        <v>40166</v>
      </c>
      <c r="U1" s="29"/>
      <c r="V1" s="29"/>
      <c r="W1" s="29"/>
      <c r="X1" s="29"/>
      <c r="Y1" s="29"/>
      <c r="Z1" s="29"/>
      <c r="AA1" s="29"/>
    </row>
    <row r="2" spans="1:27" s="2" customFormat="1">
      <c r="A2" s="81"/>
      <c r="B2" s="81"/>
      <c r="C2" s="64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27" s="2" customFormat="1">
      <c r="A3" s="81"/>
      <c r="B3" s="81"/>
      <c r="C3" s="64"/>
      <c r="E3" s="65"/>
    </row>
    <row r="4" spans="1:27" s="2" customFormat="1">
      <c r="A4" s="81"/>
      <c r="B4" s="81"/>
      <c r="C4" s="64"/>
    </row>
    <row r="5" spans="1:27" s="2" customFormat="1">
      <c r="A5" s="81"/>
      <c r="B5" s="81"/>
      <c r="C5" s="64"/>
    </row>
    <row r="6" spans="1:27">
      <c r="A6" s="74">
        <v>1</v>
      </c>
      <c r="B6" s="73" t="s">
        <v>20</v>
      </c>
      <c r="C6" s="32" t="s">
        <v>21</v>
      </c>
      <c r="D6" s="33">
        <f>COUNTIF('P1'!B9:B28,"3-12-2008")</f>
        <v>0</v>
      </c>
      <c r="E6" s="33">
        <f>COUNTIF('P1'!B9:B28,"4-12-2008")</f>
        <v>0</v>
      </c>
      <c r="F6" s="33">
        <f>COUNTIF('P1'!B9:B28,"5-12-2008")</f>
        <v>0</v>
      </c>
      <c r="G6" s="33">
        <f>COUNTIF('P1'!B9:B28,"6-12-2008")</f>
        <v>0</v>
      </c>
      <c r="H6" s="33">
        <f>COUNTIF('P1'!B9:B28,"7-12-2008")</f>
        <v>0</v>
      </c>
      <c r="I6" s="33">
        <f>COUNTIF('P1'!B9:B28,"8-12-2008")</f>
        <v>0</v>
      </c>
      <c r="J6" s="33">
        <f>COUNTIF('P1'!B9:B28,"9-12-2008")</f>
        <v>0</v>
      </c>
      <c r="K6" s="33">
        <f>COUNTIF('P1'!B9:B28,"10-12-2008")</f>
        <v>0</v>
      </c>
      <c r="L6" s="33">
        <f>COUNTIF('P1'!B9:B28,"11-12-2008")</f>
        <v>0</v>
      </c>
      <c r="M6" s="33">
        <f>COUNTIF('P1'!B9:B28,"12-12-2008")</f>
        <v>3</v>
      </c>
      <c r="N6" s="33">
        <f>COUNTIF('P1'!B9:B28,"13-12-2008")</f>
        <v>0</v>
      </c>
      <c r="O6" s="33">
        <f>COUNTIF('P1'!B9:B28,"14-12-2008")</f>
        <v>0</v>
      </c>
      <c r="P6" s="33">
        <f>COUNTIF('P1'!B9:B28,"15-12-2008")</f>
        <v>0</v>
      </c>
      <c r="Q6" s="33">
        <f>COUNTIF('P1'!B9:B28,"16-12-2008")</f>
        <v>0</v>
      </c>
      <c r="R6" s="33">
        <f>COUNTIF('P1'!B9:B28,"17-12-2008")</f>
        <v>0</v>
      </c>
      <c r="S6" s="33">
        <f>COUNTIF('P1'!B9:B28,"18-12-2008")</f>
        <v>0</v>
      </c>
      <c r="T6" s="33">
        <f>COUNTIF('P1'!B9:B28,"19-12-2008")</f>
        <v>0</v>
      </c>
    </row>
    <row r="7" spans="1:27">
      <c r="A7" s="74"/>
      <c r="B7" s="73"/>
      <c r="C7" s="32" t="s">
        <v>22</v>
      </c>
      <c r="D7" s="33">
        <f>COUNTIF('P1'!H9:H28,"3-12-2008")</f>
        <v>0</v>
      </c>
      <c r="E7" s="33">
        <f>COUNTIF('P1'!H9:H28,"4-12-2008")</f>
        <v>0</v>
      </c>
      <c r="F7" s="33">
        <f>COUNTIF('P1'!H9:H28,"5-12-2008")</f>
        <v>0</v>
      </c>
      <c r="G7" s="33">
        <f>COUNTIF('P1'!H9:H28,"6-12-2008")</f>
        <v>0</v>
      </c>
      <c r="H7" s="33">
        <f>COUNTIF('P1'!H9:H28,"7-12-2008")</f>
        <v>0</v>
      </c>
      <c r="I7" s="33">
        <f>COUNTIF('P1'!H9:H28,"8-12-2008")</f>
        <v>0</v>
      </c>
      <c r="J7" s="33">
        <f>COUNTIF('P1'!H9:H28,"9-12-2008")</f>
        <v>0</v>
      </c>
      <c r="K7" s="33">
        <f>COUNTIF('P1'!H9:H28,"10-12-2008")</f>
        <v>0</v>
      </c>
      <c r="L7" s="33">
        <f>COUNTIF('P1'!H9:H28,"11-12-2008")</f>
        <v>0</v>
      </c>
      <c r="M7" s="33">
        <f>COUNTIF('P1'!H9:H28,"12-12-2008")</f>
        <v>1</v>
      </c>
      <c r="N7" s="33">
        <f>COUNTIF('P1'!H9:H28,"13-12-2008")</f>
        <v>0</v>
      </c>
      <c r="O7" s="33">
        <f>COUNTIF('P1'!H9:H28,"14-12-2008")</f>
        <v>0</v>
      </c>
      <c r="P7" s="33">
        <f>COUNTIF('P1'!H9:H28,"15-12-2008")</f>
        <v>0</v>
      </c>
      <c r="Q7" s="33">
        <f>COUNTIF('P1'!H9:H28,"16-12-2008")</f>
        <v>0</v>
      </c>
      <c r="R7" s="33">
        <f>COUNTIF('P1'!H9:H28,"17-12-2008")</f>
        <v>0</v>
      </c>
      <c r="S7" s="33">
        <f>COUNTIF('P1'!H9:H28,"18-12-2008")</f>
        <v>0</v>
      </c>
      <c r="T7" s="33">
        <f>COUNTIF('P1'!H9:H28,"19-12-2008")</f>
        <v>0</v>
      </c>
    </row>
    <row r="8" spans="1:27">
      <c r="A8" s="74"/>
      <c r="B8" s="72" t="s">
        <v>23</v>
      </c>
      <c r="C8" s="36" t="s">
        <v>21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7">
      <c r="A9" s="74"/>
      <c r="B9" s="72"/>
      <c r="C9" s="36" t="s">
        <v>24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7">
      <c r="A10" s="74">
        <v>2</v>
      </c>
      <c r="B10" s="73" t="s">
        <v>20</v>
      </c>
      <c r="C10" s="32" t="s">
        <v>21</v>
      </c>
      <c r="D10" s="33">
        <f>COUNTIF('P4'!B9:B27,"3-12-2008")</f>
        <v>0</v>
      </c>
      <c r="E10" s="33">
        <f>COUNTIF('P4'!B9:B27,"4-12-2008")</f>
        <v>0</v>
      </c>
      <c r="F10" s="33">
        <f>COUNTIF('P4'!B9:B27,"5-12-2008")</f>
        <v>0</v>
      </c>
      <c r="G10" s="33">
        <f>COUNTIF('P4'!B9:B27,"6-12-2008")</f>
        <v>0</v>
      </c>
      <c r="H10" s="33">
        <f>COUNTIF('P4'!B9:B27,"7-12-2008")</f>
        <v>0</v>
      </c>
      <c r="I10" s="33">
        <f>COUNTIF('P4'!B9:B27,"8-12-2008")</f>
        <v>0</v>
      </c>
      <c r="J10" s="33">
        <f>COUNTIF('P4'!B9:B27,"9-12-2008")</f>
        <v>0</v>
      </c>
      <c r="K10" s="33">
        <f>COUNTIF('P4'!B9:B27,"10-12-2008")</f>
        <v>0</v>
      </c>
      <c r="L10" s="33">
        <f>COUNTIF('P4'!B9:B27,"11-12-2008")</f>
        <v>0</v>
      </c>
      <c r="M10" s="33">
        <f>COUNTIF('P4'!B9:B27,"12-12-2008")</f>
        <v>2</v>
      </c>
      <c r="N10" s="33">
        <f>COUNTIF('P4'!B9:B27,"13-12-2008")</f>
        <v>0</v>
      </c>
      <c r="O10" s="33">
        <f>COUNTIF('P4'!B9:B27,"14-12-2008")</f>
        <v>0</v>
      </c>
      <c r="P10" s="33">
        <f>COUNTIF('P4'!B9:B27,"15-12-2008")</f>
        <v>0</v>
      </c>
      <c r="Q10" s="33">
        <f>COUNTIF('P4'!B9:B27,"16-12-2008")</f>
        <v>0</v>
      </c>
      <c r="R10" s="33">
        <f>COUNTIF('P4'!B9:B27,"17-12-2008")</f>
        <v>0</v>
      </c>
      <c r="S10" s="33">
        <f>COUNTIF('P4'!B9:B27,"18-12-2008")</f>
        <v>0</v>
      </c>
      <c r="T10" s="33">
        <f>COUNTIF('P4'!B9:B27,"19-12-2008")</f>
        <v>0</v>
      </c>
    </row>
    <row r="11" spans="1:27">
      <c r="A11" s="74"/>
      <c r="B11" s="73"/>
      <c r="C11" s="32" t="s">
        <v>22</v>
      </c>
      <c r="D11" s="33">
        <f>COUNTIF('P4'!H9:H101,"3-12-2008")</f>
        <v>0</v>
      </c>
      <c r="E11" s="33">
        <f>COUNTIF('P4'!H9:H101,"4-12-2008")</f>
        <v>0</v>
      </c>
      <c r="F11" s="33">
        <f>COUNTIF('P4'!H9:H101,"5-12-2008")</f>
        <v>0</v>
      </c>
      <c r="G11" s="33">
        <f>COUNTIF('P4'!H9:H101,"6-12-2008")</f>
        <v>0</v>
      </c>
      <c r="H11" s="33">
        <f>COUNTIF('P4'!H9:H101,"7-12-2008")</f>
        <v>0</v>
      </c>
      <c r="I11" s="33">
        <f>COUNTIF('P4'!H9:H101,"8-12-2008")</f>
        <v>0</v>
      </c>
      <c r="J11" s="33">
        <f>COUNTIF('P4'!H9:H101,"9-12-2008")</f>
        <v>0</v>
      </c>
      <c r="K11" s="33">
        <f>COUNTIF('P4'!H9:H101,"10-12-2008")</f>
        <v>0</v>
      </c>
      <c r="L11" s="33">
        <f>COUNTIF('P4'!H9:H101,"11-12-2008")</f>
        <v>0</v>
      </c>
      <c r="M11" s="33">
        <f>COUNTIF('P4'!H9:H101,"12-12-2008")</f>
        <v>4</v>
      </c>
      <c r="N11" s="33">
        <f>COUNTIF('P4'!H9:H101,"13-12-2008")</f>
        <v>0</v>
      </c>
      <c r="O11" s="33">
        <f>COUNTIF('P4'!H9:H101,"14-12-2008")</f>
        <v>0</v>
      </c>
      <c r="P11" s="33">
        <f>COUNTIF('P4'!H9:H101,"15-12-2008")</f>
        <v>0</v>
      </c>
      <c r="Q11" s="33">
        <f>COUNTIF('P4'!H9:H101,"16-12-2008")</f>
        <v>0</v>
      </c>
      <c r="R11" s="33">
        <f>COUNTIF('P4'!H9:H101,"17-12-2008")</f>
        <v>0</v>
      </c>
      <c r="S11" s="33">
        <f>COUNTIF('P4'!H9:H101,"18-12-2008")</f>
        <v>0</v>
      </c>
      <c r="T11" s="33">
        <f>COUNTIF('P4'!H9:H101,"19-12-2008")</f>
        <v>0</v>
      </c>
    </row>
    <row r="12" spans="1:27">
      <c r="A12" s="74"/>
      <c r="B12" s="72" t="s">
        <v>23</v>
      </c>
      <c r="C12" s="36" t="s">
        <v>21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7">
      <c r="A13" s="74"/>
      <c r="B13" s="72"/>
      <c r="C13" s="36" t="s">
        <v>24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7">
      <c r="A14" s="74">
        <v>3</v>
      </c>
      <c r="B14" s="73" t="s">
        <v>20</v>
      </c>
      <c r="C14" s="32" t="s">
        <v>21</v>
      </c>
      <c r="D14" s="33">
        <f>COUNTIF('P2'!B5:B82,"3-12-2008")</f>
        <v>0</v>
      </c>
      <c r="E14" s="33">
        <f>COUNTIF('P2'!B5:B82,"4-12-2008")</f>
        <v>0</v>
      </c>
      <c r="F14" s="33">
        <f>COUNTIF('P2'!B5:B82,"5-12-2008")</f>
        <v>0</v>
      </c>
      <c r="G14" s="33">
        <f>COUNTIF('P2'!B5:B82,"6-12-2008")</f>
        <v>0</v>
      </c>
      <c r="H14" s="33">
        <f>COUNTIF('P2'!B5:B82,"7-12-2008")</f>
        <v>0</v>
      </c>
      <c r="I14" s="33">
        <f>COUNTIF('P2'!B5:B82,"8-12-2008")</f>
        <v>0</v>
      </c>
      <c r="J14" s="33">
        <f>COUNTIF('P2'!B5:B82,"9-12-2008")</f>
        <v>0</v>
      </c>
      <c r="K14" s="33">
        <f>COUNTIF('P2'!B5:B82,"10-12-2008")</f>
        <v>0</v>
      </c>
      <c r="L14" s="33">
        <f>COUNTIF('P2'!B5:B82,"11-12-2008")</f>
        <v>0</v>
      </c>
      <c r="M14" s="33">
        <f>COUNTIF('P2'!B5:B82,"12-12-2008")</f>
        <v>6</v>
      </c>
      <c r="N14" s="33">
        <f>COUNTIF('P2'!B5:B82,"13-12-2008")</f>
        <v>0</v>
      </c>
      <c r="O14" s="33">
        <f>COUNTIF('P2'!B5:B82,"14-12-2008")</f>
        <v>0</v>
      </c>
      <c r="P14" s="33">
        <f>COUNTIF('P2'!B5:B82,"15-12-2008")</f>
        <v>0</v>
      </c>
      <c r="Q14" s="33">
        <f>COUNTIF('P2'!B5:B82,"16-12-2008")</f>
        <v>0</v>
      </c>
      <c r="R14" s="33">
        <f>COUNTIF('P2'!B5:B82,"17-12-2008")</f>
        <v>0</v>
      </c>
      <c r="S14" s="33">
        <f>COUNTIF('P2'!B5:B82,"18-12-2008")</f>
        <v>0</v>
      </c>
      <c r="T14" s="33">
        <f>COUNTIF('P2'!B5:B82,"19-12-2008")</f>
        <v>0</v>
      </c>
    </row>
    <row r="15" spans="1:27">
      <c r="A15" s="74"/>
      <c r="B15" s="73"/>
      <c r="C15" s="32" t="s">
        <v>22</v>
      </c>
      <c r="D15" s="33">
        <f>COUNTIF('P2'!H9:H247,"3-12-2008")</f>
        <v>0</v>
      </c>
      <c r="E15" s="33">
        <f>COUNTIF('P2'!H9:H247,"4-12-2008")</f>
        <v>0</v>
      </c>
      <c r="F15" s="33">
        <f>COUNTIF('P2'!H9:H247,"5-12-2008")</f>
        <v>0</v>
      </c>
      <c r="G15" s="33">
        <f>COUNTIF('P2'!H9:H247,"6-12-2008")</f>
        <v>0</v>
      </c>
      <c r="H15" s="33">
        <f>COUNTIF('P2'!H9:H247,"7-12-2008")</f>
        <v>0</v>
      </c>
      <c r="I15" s="33">
        <f>COUNTIF('P2'!H9:H247,"8-12-2008")</f>
        <v>0</v>
      </c>
      <c r="J15" s="33">
        <f>COUNTIF('P2'!H9:H247,"9-12-2008")</f>
        <v>0</v>
      </c>
      <c r="K15" s="33">
        <f>COUNTIF('P2'!H9:H247,"10-12-2008")</f>
        <v>0</v>
      </c>
      <c r="L15" s="33">
        <f>COUNTIF('P2'!H9:H247,"11-12-2008")</f>
        <v>0</v>
      </c>
      <c r="M15" s="33">
        <f>COUNTIF('P2'!H9:H247,"12-12-2008")</f>
        <v>18</v>
      </c>
      <c r="N15" s="33">
        <f>COUNTIF('P2'!H9:H247,"13-12-2008")</f>
        <v>0</v>
      </c>
      <c r="O15" s="33">
        <f>COUNTIF('P2'!H9:H247,"14-12-2008")</f>
        <v>0</v>
      </c>
      <c r="P15" s="33">
        <f>COUNTIF('P2'!H9:H247,"15-12-2008")</f>
        <v>0</v>
      </c>
      <c r="Q15" s="33">
        <f>COUNTIF('P2'!H9:H247,"16-12-2008")</f>
        <v>0</v>
      </c>
      <c r="R15" s="33">
        <f>COUNTIF('P2'!H9:H247,"17-12-2008")</f>
        <v>0</v>
      </c>
      <c r="S15" s="33">
        <f>COUNTIF('P2'!H9:H247,"18-12-2008")</f>
        <v>0</v>
      </c>
      <c r="T15" s="33">
        <f>COUNTIF('P2'!H9:H247,"19-12-2008")</f>
        <v>0</v>
      </c>
    </row>
    <row r="16" spans="1:27">
      <c r="A16" s="74"/>
      <c r="B16" s="72" t="s">
        <v>23</v>
      </c>
      <c r="C16" s="36" t="s">
        <v>21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7">
      <c r="A17" s="74"/>
      <c r="B17" s="72"/>
      <c r="C17" s="36" t="s">
        <v>24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7">
      <c r="A18" s="74">
        <v>4</v>
      </c>
      <c r="B18" s="73" t="s">
        <v>20</v>
      </c>
      <c r="C18" s="32" t="s">
        <v>21</v>
      </c>
      <c r="D18" s="33">
        <f>COUNTIF('P3'!B5:B23,"3-12-2008")</f>
        <v>0</v>
      </c>
      <c r="E18" s="33">
        <f>COUNTIF('P3'!B5:B23,"4-12-2008")</f>
        <v>0</v>
      </c>
      <c r="F18" s="33">
        <f>COUNTIF('P3'!B5:B23,"5-12-2008")</f>
        <v>0</v>
      </c>
      <c r="G18" s="33">
        <f>COUNTIF('P3'!B5:B23,"6-12-2008")</f>
        <v>0</v>
      </c>
      <c r="H18" s="33">
        <f>COUNTIF('P3'!B5:B23,"7-12-2008")</f>
        <v>0</v>
      </c>
      <c r="I18" s="33">
        <f>COUNTIF('P3'!B5:B23,"8-12-2008")</f>
        <v>0</v>
      </c>
      <c r="J18" s="33">
        <f>COUNTIF('P3'!B5:B23,"0-12-2008")</f>
        <v>0</v>
      </c>
      <c r="K18" s="33">
        <f>COUNTIF('P3'!B5:B23,"10-12-2008")</f>
        <v>0</v>
      </c>
      <c r="L18" s="33">
        <f>COUNTIF('P3'!B5:B23,"11-12-2008")</f>
        <v>0</v>
      </c>
      <c r="M18" s="33">
        <f>COUNTIF('P3'!B5:B23,"12-12-2008")</f>
        <v>1</v>
      </c>
      <c r="N18" s="33">
        <f>COUNTIF('P3'!B5:B23,"13-12-2008")</f>
        <v>0</v>
      </c>
      <c r="O18" s="33">
        <f>COUNTIF('P3'!B5:B23,"14-12-2008")</f>
        <v>0</v>
      </c>
      <c r="P18" s="33">
        <f>COUNTIF('P3'!B5:B23,"15-12-2008")</f>
        <v>0</v>
      </c>
      <c r="Q18" s="33">
        <f>COUNTIF('P3'!B5:B23,"14-12-2008")</f>
        <v>0</v>
      </c>
      <c r="R18" s="33">
        <f>COUNTIF('P3'!B5:B23,"17-12-2008")</f>
        <v>0</v>
      </c>
      <c r="S18" s="33">
        <f>COUNTIF('P3'!B5:B23,"18-12-2008")</f>
        <v>0</v>
      </c>
      <c r="T18" s="33">
        <f>COUNTIF('P3'!B5:B23,"19-12-2008")</f>
        <v>0</v>
      </c>
    </row>
    <row r="19" spans="1:27">
      <c r="A19" s="74"/>
      <c r="B19" s="73"/>
      <c r="C19" s="32" t="s">
        <v>22</v>
      </c>
      <c r="D19" s="33">
        <f>COUNTIF('P3'!H9:H82,"3-12-2008")</f>
        <v>0</v>
      </c>
      <c r="E19" s="33">
        <f>COUNTIF('P3'!H9:H82,"4-12-2008")</f>
        <v>0</v>
      </c>
      <c r="F19" s="33">
        <f>COUNTIF('P3'!H9:H82,"5-12-2008")</f>
        <v>0</v>
      </c>
      <c r="G19" s="33">
        <f>COUNTIF('P3'!H9:H82,"6-12-2008")</f>
        <v>0</v>
      </c>
      <c r="H19" s="33">
        <f>COUNTIF('P3'!H9:H82,"7-12-2008")</f>
        <v>0</v>
      </c>
      <c r="I19" s="33">
        <f>COUNTIF('P3'!H9:H82,"8-12-2008")</f>
        <v>0</v>
      </c>
      <c r="J19" s="33">
        <f>COUNTIF('P3'!H9:H82,"9-12-2008")</f>
        <v>0</v>
      </c>
      <c r="K19" s="33">
        <f>COUNTIF('P3'!H9:H82,"10-12-2008")</f>
        <v>0</v>
      </c>
      <c r="L19" s="33">
        <f>COUNTIF('P3'!H9:H82,"11-12-2008")</f>
        <v>0</v>
      </c>
      <c r="M19" s="33">
        <f>COUNTIF('P3'!H9:H82,"12-12-2008")</f>
        <v>8</v>
      </c>
      <c r="N19" s="33">
        <f>COUNTIF('P3'!H9:H82,"13-12-2008")</f>
        <v>0</v>
      </c>
      <c r="O19" s="33">
        <f>COUNTIF('P3'!H9:H82,"14-12-2008")</f>
        <v>0</v>
      </c>
      <c r="P19" s="33">
        <f>COUNTIF('P3'!H9:H82,"15-12-2008")</f>
        <v>0</v>
      </c>
      <c r="Q19" s="33">
        <f>COUNTIF('P3'!H9:H82,"16-12-2008")</f>
        <v>0</v>
      </c>
      <c r="R19" s="33">
        <f>COUNTIF('P3'!H9:H82,"17-12-2008")</f>
        <v>0</v>
      </c>
      <c r="S19" s="33">
        <f>COUNTIF('P3'!H9:H82,"18-12-2008")</f>
        <v>0</v>
      </c>
      <c r="T19" s="33">
        <f>COUNTIF('P3'!H9:H82,"19-12-2008")</f>
        <v>0</v>
      </c>
    </row>
    <row r="20" spans="1:27">
      <c r="A20" s="74"/>
      <c r="B20" s="72" t="s">
        <v>23</v>
      </c>
      <c r="C20" s="36" t="s">
        <v>21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7">
      <c r="A21" s="74"/>
      <c r="B21" s="72"/>
      <c r="C21" s="36" t="s">
        <v>24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7">
      <c r="A22" s="74">
        <v>5</v>
      </c>
      <c r="B22" s="73" t="s">
        <v>20</v>
      </c>
      <c r="C22" s="32" t="s">
        <v>21</v>
      </c>
      <c r="D22" s="33">
        <f>COUNTIF('P5'!B9:B27,"3-12-2008")</f>
        <v>0</v>
      </c>
      <c r="E22" s="33">
        <f>COUNTIF('P5'!B9:B27,"4-12-2008")</f>
        <v>0</v>
      </c>
      <c r="F22" s="33">
        <f>COUNTIF('P5'!B9:B27,"5-12-2008")</f>
        <v>0</v>
      </c>
      <c r="G22" s="33">
        <f>COUNTIF('P5'!B9:B27,"6-12-2008")</f>
        <v>0</v>
      </c>
      <c r="H22" s="33">
        <f>COUNTIF('P5'!B9:B27,"7-12-2008")</f>
        <v>0</v>
      </c>
      <c r="I22" s="33">
        <f>COUNTIF('P5'!B9:B27,"8-12-2008")</f>
        <v>0</v>
      </c>
      <c r="J22" s="33">
        <f>COUNTIF('P5'!B9:B27,"9-12-2008")</f>
        <v>0</v>
      </c>
      <c r="K22" s="33">
        <f>COUNTIF('P5'!B9:B27,"10-12-2008")</f>
        <v>0</v>
      </c>
      <c r="L22" s="33">
        <f>COUNTIF('P5'!B9:B27,"11-12-2008")</f>
        <v>0</v>
      </c>
      <c r="M22" s="33">
        <f>COUNTIF('P5'!B9:B27,"12-12-2008")</f>
        <v>0</v>
      </c>
      <c r="N22" s="33">
        <f>COUNTIF('P5'!B9:B27,"13-12-2008")</f>
        <v>0</v>
      </c>
      <c r="O22" s="33">
        <f>COUNTIF('P5'!B9:B27,"14-12-2008")</f>
        <v>0</v>
      </c>
      <c r="P22" s="33">
        <f>COUNTIF('P5'!B9:B27,"15-12-2008")</f>
        <v>0</v>
      </c>
      <c r="Q22" s="33">
        <f>COUNTIF('P5'!B9:B27,"16-12-2008")</f>
        <v>0</v>
      </c>
      <c r="R22" s="33">
        <f>COUNTIF('P5'!B9:B27,"17-12-2008")</f>
        <v>0</v>
      </c>
      <c r="S22" s="33">
        <f>COUNTIF('P5'!B9:B27,"18-12-2008")</f>
        <v>0</v>
      </c>
      <c r="T22" s="33">
        <f>COUNTIF('P5'!B9:B27,"19-12-2008")</f>
        <v>0</v>
      </c>
    </row>
    <row r="23" spans="1:27">
      <c r="A23" s="74"/>
      <c r="B23" s="73"/>
      <c r="C23" s="32" t="s">
        <v>22</v>
      </c>
      <c r="D23" s="33">
        <f>COUNTIF('P5'!H9:H82,"03-12-2008")</f>
        <v>0</v>
      </c>
      <c r="E23" s="33">
        <f>COUNTIF('P5'!H9:H82,"04-12-2008")</f>
        <v>0</v>
      </c>
      <c r="F23" s="33">
        <f>COUNTIF('P5'!H9:H82,"05-12-2008")</f>
        <v>0</v>
      </c>
      <c r="G23" s="33">
        <f>COUNTIF('P5'!H9:H82,"06-12-2008")</f>
        <v>0</v>
      </c>
      <c r="H23" s="33">
        <f>COUNTIF('P5'!H9:H82,"07-12-2008")</f>
        <v>0</v>
      </c>
      <c r="I23" s="33">
        <f>COUNTIF('P5'!H9:H82,"08-12-2008")</f>
        <v>0</v>
      </c>
      <c r="J23" s="33">
        <f>COUNTIF('P5'!H9:H82,"09-12-2008")</f>
        <v>0</v>
      </c>
      <c r="K23" s="33">
        <f>COUNTIF('P5'!H9:H82,"10-12-2008")</f>
        <v>0</v>
      </c>
      <c r="L23" s="33">
        <f>COUNTIF('P5'!H9:H82,"11-12-2008")</f>
        <v>0</v>
      </c>
      <c r="M23" s="33">
        <f>COUNTIF('P5'!H9:H82,"12-12-2008")</f>
        <v>9</v>
      </c>
      <c r="N23" s="33">
        <f>COUNTIF('P5'!H9:H82,"13-12-2008")</f>
        <v>0</v>
      </c>
      <c r="O23" s="33">
        <f>COUNTIF('P5'!H9:H82,"14-12-2008")</f>
        <v>0</v>
      </c>
      <c r="P23" s="33">
        <f>COUNTIF('P5'!H9:H82,"15-12-2008")</f>
        <v>0</v>
      </c>
      <c r="Q23" s="33">
        <f>COUNTIF('P5'!H9:H82,"16-12-2008")</f>
        <v>0</v>
      </c>
      <c r="R23" s="33">
        <f>COUNTIF('P5'!H9:H82,"17-12-2008")</f>
        <v>0</v>
      </c>
      <c r="S23" s="33">
        <f>COUNTIF('P5'!H9:H82,"18-12-2008")</f>
        <v>0</v>
      </c>
      <c r="T23" s="33">
        <f>COUNTIF('P5'!H9:H82,"19-12-2008")</f>
        <v>0</v>
      </c>
    </row>
    <row r="24" spans="1:27">
      <c r="A24" s="74"/>
      <c r="B24" s="72" t="s">
        <v>23</v>
      </c>
      <c r="C24" s="36" t="s">
        <v>21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7">
      <c r="A25" s="74"/>
      <c r="B25" s="72"/>
      <c r="C25" s="36" t="s">
        <v>24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7">
      <c r="A26" s="75" t="s">
        <v>18</v>
      </c>
      <c r="B26" s="78" t="s">
        <v>20</v>
      </c>
      <c r="C26" s="39" t="s">
        <v>21</v>
      </c>
      <c r="D26" s="40">
        <f>AVERAGE(D22,D18,D14,D10,D6,D2)</f>
        <v>0</v>
      </c>
      <c r="E26" s="40">
        <f t="shared" ref="E26:T26" si="0">AVERAGE(E22,E18,E14,E10,E6,E2)</f>
        <v>0</v>
      </c>
      <c r="F26" s="40">
        <f t="shared" si="0"/>
        <v>0</v>
      </c>
      <c r="G26" s="40">
        <f t="shared" si="0"/>
        <v>0</v>
      </c>
      <c r="H26" s="40">
        <f t="shared" si="0"/>
        <v>0</v>
      </c>
      <c r="I26" s="40">
        <f t="shared" si="0"/>
        <v>0</v>
      </c>
      <c r="J26" s="40">
        <f t="shared" si="0"/>
        <v>0</v>
      </c>
      <c r="K26" s="40">
        <f t="shared" si="0"/>
        <v>0</v>
      </c>
      <c r="L26" s="40">
        <f t="shared" si="0"/>
        <v>0</v>
      </c>
      <c r="M26" s="40">
        <f t="shared" si="0"/>
        <v>2.4</v>
      </c>
      <c r="N26" s="40">
        <f t="shared" si="0"/>
        <v>0</v>
      </c>
      <c r="O26" s="40">
        <f t="shared" si="0"/>
        <v>0</v>
      </c>
      <c r="P26" s="40">
        <f t="shared" si="0"/>
        <v>0</v>
      </c>
      <c r="Q26" s="40">
        <f t="shared" si="0"/>
        <v>0</v>
      </c>
      <c r="R26" s="40">
        <f t="shared" si="0"/>
        <v>0</v>
      </c>
      <c r="S26" s="40">
        <f t="shared" si="0"/>
        <v>0</v>
      </c>
      <c r="T26" s="40">
        <f t="shared" si="0"/>
        <v>0</v>
      </c>
    </row>
    <row r="27" spans="1:27">
      <c r="A27" s="76"/>
      <c r="B27" s="79"/>
      <c r="C27" s="35" t="s">
        <v>22</v>
      </c>
      <c r="D27" s="40">
        <f>AVERAGE(D23,D19,D15,D11,D7,D3)</f>
        <v>0</v>
      </c>
      <c r="E27" s="40">
        <f t="shared" ref="E27:T27" si="1">AVERAGE(E23,E19,E15,E11,E7,E3)</f>
        <v>0</v>
      </c>
      <c r="F27" s="40">
        <f t="shared" si="1"/>
        <v>0</v>
      </c>
      <c r="G27" s="40">
        <f t="shared" si="1"/>
        <v>0</v>
      </c>
      <c r="H27" s="40">
        <f t="shared" si="1"/>
        <v>0</v>
      </c>
      <c r="I27" s="40">
        <f t="shared" si="1"/>
        <v>0</v>
      </c>
      <c r="J27" s="40">
        <f t="shared" si="1"/>
        <v>0</v>
      </c>
      <c r="K27" s="40">
        <f t="shared" si="1"/>
        <v>0</v>
      </c>
      <c r="L27" s="40">
        <f t="shared" si="1"/>
        <v>0</v>
      </c>
      <c r="M27" s="40">
        <f t="shared" si="1"/>
        <v>8</v>
      </c>
      <c r="N27" s="40">
        <f t="shared" si="1"/>
        <v>0</v>
      </c>
      <c r="O27" s="40">
        <f t="shared" si="1"/>
        <v>0</v>
      </c>
      <c r="P27" s="40">
        <f t="shared" si="1"/>
        <v>0</v>
      </c>
      <c r="Q27" s="40">
        <f t="shared" si="1"/>
        <v>0</v>
      </c>
      <c r="R27" s="40">
        <f t="shared" si="1"/>
        <v>0</v>
      </c>
      <c r="S27" s="40">
        <f t="shared" si="1"/>
        <v>0</v>
      </c>
      <c r="T27" s="40">
        <f t="shared" si="1"/>
        <v>0</v>
      </c>
    </row>
    <row r="28" spans="1:27">
      <c r="A28" s="76"/>
      <c r="B28" s="80" t="s">
        <v>23</v>
      </c>
      <c r="C28" s="37" t="s">
        <v>21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1:27">
      <c r="A29" s="76"/>
      <c r="B29" s="80"/>
      <c r="C29" s="37" t="s">
        <v>24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1:27">
      <c r="A30" s="22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>
      <c r="C31" s="28"/>
      <c r="D31" s="29" t="s">
        <v>25</v>
      </c>
      <c r="E31" s="29" t="s">
        <v>26</v>
      </c>
      <c r="F31" s="29" t="s">
        <v>27</v>
      </c>
      <c r="G31" s="29" t="s">
        <v>28</v>
      </c>
      <c r="H31" s="29" t="s">
        <v>29</v>
      </c>
      <c r="I31" s="29" t="s">
        <v>30</v>
      </c>
      <c r="J31" s="29" t="s">
        <v>31</v>
      </c>
      <c r="K31" s="29" t="s">
        <v>32</v>
      </c>
      <c r="L31" s="29" t="s">
        <v>33</v>
      </c>
      <c r="M31" s="29" t="s">
        <v>34</v>
      </c>
      <c r="N31" s="29" t="s">
        <v>35</v>
      </c>
      <c r="O31" s="29" t="s">
        <v>36</v>
      </c>
      <c r="P31" s="29" t="s">
        <v>37</v>
      </c>
      <c r="Q31" s="29" t="s">
        <v>48</v>
      </c>
      <c r="R31" s="29" t="s">
        <v>38</v>
      </c>
      <c r="S31" s="29" t="s">
        <v>39</v>
      </c>
      <c r="T31" s="29" t="s">
        <v>40</v>
      </c>
      <c r="U31" s="29" t="s">
        <v>41</v>
      </c>
      <c r="V31" s="29" t="s">
        <v>42</v>
      </c>
      <c r="W31" s="29" t="s">
        <v>43</v>
      </c>
      <c r="X31" s="29" t="s">
        <v>44</v>
      </c>
      <c r="Y31" s="29" t="s">
        <v>45</v>
      </c>
      <c r="Z31" s="29" t="s">
        <v>46</v>
      </c>
      <c r="AA31" s="29" t="s">
        <v>47</v>
      </c>
    </row>
    <row r="32" spans="1:27" s="2" customFormat="1">
      <c r="A32" s="81"/>
      <c r="B32" s="81"/>
      <c r="C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1:27" s="2" customFormat="1">
      <c r="A33" s="81"/>
      <c r="B33" s="81"/>
      <c r="C33" s="64"/>
    </row>
    <row r="34" spans="1:27" s="2" customFormat="1">
      <c r="A34" s="81"/>
      <c r="B34" s="81"/>
      <c r="C34" s="64"/>
    </row>
    <row r="35" spans="1:27" s="2" customFormat="1">
      <c r="A35" s="81"/>
      <c r="B35" s="81"/>
      <c r="C35" s="64"/>
    </row>
    <row r="36" spans="1:27">
      <c r="A36" s="74">
        <v>1</v>
      </c>
      <c r="B36" s="73" t="s">
        <v>20</v>
      </c>
      <c r="C36" s="32" t="s">
        <v>21</v>
      </c>
      <c r="D36" s="33">
        <f>COUNTIFS('P1'!C1:C2000,"&gt;=00:00:00",'P1'!C1:C2000,"&lt;=00:59:59")</f>
        <v>0</v>
      </c>
      <c r="E36" s="33">
        <f>COUNTIFS('P1'!C1:C2000,"&gt;=01:00:00",'P1'!C1:C2000,"&lt;=01:59:59")</f>
        <v>0</v>
      </c>
      <c r="F36" s="33">
        <f>COUNTIFS('P1'!C1:C2000,"&gt;=02:00:00",'P1'!C1:C2000,"&lt;=02:59:59")</f>
        <v>0</v>
      </c>
      <c r="G36" s="33">
        <f>COUNTIFS('P1'!C1:C2000,"&gt;=03:00:00",'P1'!C1:C2000,"&lt;=03:59:59")</f>
        <v>0</v>
      </c>
      <c r="H36" s="33">
        <f>COUNTIFS('P1'!C1:C2000,"&gt;=04:00:00",'P1'!C1:C2000,"&lt;=04:59:59")</f>
        <v>0</v>
      </c>
      <c r="I36" s="33">
        <f>COUNTIFS('P1'!C1:C2000,"&gt;=05:00:00",'P1'!C1:C2000,"&lt;=05:59:59")</f>
        <v>0</v>
      </c>
      <c r="J36" s="33">
        <f>COUNTIFS('P1'!C1:C2000,"&gt;=06:00:00",'P1'!C1:C2000,"&lt;=06:59:59")</f>
        <v>0</v>
      </c>
      <c r="K36" s="33">
        <f>COUNTIFS('P1'!C1:C2000,"&gt;=07:00:00",'P1'!C1:C2000,"&lt;=07:59:59")</f>
        <v>1</v>
      </c>
      <c r="L36" s="33">
        <f>COUNTIFS('P1'!C1:C2000,"&gt;=08:00:00",'P1'!C1:C2000,"&lt;=08:59:59")</f>
        <v>0</v>
      </c>
      <c r="M36" s="33">
        <f>COUNTIFS('P1'!C1:C2000,"&gt;=09:00:00",'P1'!C1:C2000,"&lt;=09:59:59")</f>
        <v>3</v>
      </c>
      <c r="N36" s="33">
        <f>COUNTIFS('P1'!C1:C2000,"&gt;=10:00:00",'P1'!C1:C2000,"&lt;=10:59:59")</f>
        <v>7</v>
      </c>
      <c r="O36" s="33">
        <f>COUNTIFS('P1'!C1:C2000,"&gt;=11:00:00",'P1'!C1:C2000,"&lt;=11:59:59")</f>
        <v>6</v>
      </c>
      <c r="P36" s="33">
        <f>COUNTIFS('P1'!C1:C2000,"&gt;=12:00:00",'P1'!C1:C2000,"&lt;=12:59:59")</f>
        <v>3</v>
      </c>
      <c r="Q36" s="33">
        <f>COUNTIFS('P1'!C1:C2000,"&gt;=13:00:00",'P1'!C1:C2000,"&lt;=13:59:59")</f>
        <v>3</v>
      </c>
      <c r="R36" s="33">
        <f>COUNTIFS('P1'!C1:C2000,"&gt;=14:00:00",'P1'!C1:C2000,"&lt;=14:59:59")</f>
        <v>6</v>
      </c>
      <c r="S36" s="33">
        <f>COUNTIFS('P1'!C1:C2000,"&gt;=15:00:00",'P1'!C1:C2000,"&lt;=15:59:59")</f>
        <v>5</v>
      </c>
      <c r="T36" s="33">
        <f>COUNTIFS('P1'!C1:C2000,"&gt;=16:00:00",'P1'!C1:C2000,"&lt;=16:59:59")</f>
        <v>12</v>
      </c>
      <c r="U36" s="33">
        <f>COUNTIFS('P1'!C1:C2000,"&gt;=17:00:00",'P1'!C1:C2000,"&lt;=17:59:59")</f>
        <v>7</v>
      </c>
      <c r="V36" s="33">
        <f>COUNTIFS('P1'!C1:C2000,"&gt;=18:00:00",'P1'!C1:C2000,"&lt;=18:59:59")</f>
        <v>4</v>
      </c>
      <c r="W36" s="33">
        <f>COUNTIFS('P1'!C1:C2000,"&gt;=19:00:00",'P1'!C1:C2000,"&lt;=19:59:59")</f>
        <v>8</v>
      </c>
      <c r="X36" s="33">
        <f>COUNTIFS('P1'!C1:C2000,"&gt;=20:00:00",'P1'!C1:C2000,"&lt;=20:59:59")</f>
        <v>2</v>
      </c>
      <c r="Y36" s="33">
        <f>COUNTIFS('P1'!C1:C2000,"&gt;=21:00:00",'P1'!C1:C2000,"&lt;=21:59:59")</f>
        <v>1</v>
      </c>
      <c r="Z36" s="33">
        <f>COUNTIFS('P1'!C1:C2000,"&gt;=22:00:00",'P1'!C1:C2000,"&lt;=22:59:59")</f>
        <v>1</v>
      </c>
      <c r="AA36" s="33">
        <f>COUNTIFS('P1'!C1:C2000,"&gt;=23:00:00",'P1'!C1:C2000,"&lt;=23:59:59")</f>
        <v>1</v>
      </c>
    </row>
    <row r="37" spans="1:27">
      <c r="A37" s="74"/>
      <c r="B37" s="73"/>
      <c r="C37" s="32" t="s">
        <v>22</v>
      </c>
      <c r="D37" s="33">
        <f>COUNTIFS('P1'!I1:I2000,"&gt;=00:00:00",'P1'!I1:I2000,"&lt;=00:59:59")</f>
        <v>0</v>
      </c>
      <c r="E37" s="33">
        <f>COUNTIFS('P1'!I1:I2000,"&gt;=01:00:00",'P1'!I1:I2000,"&lt;=01:59:59")</f>
        <v>1</v>
      </c>
      <c r="F37" s="33">
        <f>COUNTIFS('P1'!I1:I2000,"&gt;=02:00:00",'P1'!I1:I2000,"&lt;=02:59:59")</f>
        <v>0</v>
      </c>
      <c r="G37" s="33">
        <f>COUNTIFS('P1'!I1:I2000,"&gt;=03:00:00",'P1'!I1:I2000,"&lt;=03:59:59")</f>
        <v>0</v>
      </c>
      <c r="H37" s="33">
        <f>COUNTIFS('P1'!I1:I2000,"&gt;=04:00:00",'P1'!I1:I2000,"&lt;=04:59:59")</f>
        <v>0</v>
      </c>
      <c r="I37" s="33">
        <f>COUNTIFS('P1'!I1:I2000,"&gt;=05:00:00",'P1'!I1:I2000,"&lt;=05:59:59")</f>
        <v>0</v>
      </c>
      <c r="J37" s="33">
        <f>COUNTIFS('P1'!I1:I2000,"&gt;=06:00:00",'P1'!I1:I2000,"&lt;=06:59:59")</f>
        <v>3</v>
      </c>
      <c r="K37" s="33">
        <f>COUNTIFS('P1'!I1:I2000,"&gt;=07:00:00",'P1'!I1:I2000,"&lt;=07:59:59")</f>
        <v>1</v>
      </c>
      <c r="L37" s="33">
        <f>COUNTIFS('P1'!I1:I2000,"&gt;=08:00:00",'P1'!I1:I2000,"&lt;=08:59:59")</f>
        <v>3</v>
      </c>
      <c r="M37" s="33">
        <f>COUNTIFS('P1'!I1:I2000,"&gt;=09:00:00",'P1'!I1:I2000,"&lt;=09:59:59")</f>
        <v>14</v>
      </c>
      <c r="N37" s="33">
        <f>COUNTIFS('P1'!I1:I2000,"&gt;=10:00:00",'P1'!I1:I2000,"&lt;=10:59:59")</f>
        <v>9</v>
      </c>
      <c r="O37" s="33">
        <f>COUNTIFS('P1'!I1:I2000,"&gt;=11:00:00",'P1'!I1:I2000,"&lt;=11:59:59")</f>
        <v>28</v>
      </c>
      <c r="P37" s="33">
        <f>COUNTIFS('P1'!I1:I2000,"&gt;=12:00:00",'P1'!I1:I2000,"&lt;=12:59:59")</f>
        <v>16</v>
      </c>
      <c r="Q37" s="33">
        <f>COUNTIFS('P1'!I1:I2000,"&gt;=13:00:00",'P1'!I1:I2000,"&lt;=13:59:59")</f>
        <v>18</v>
      </c>
      <c r="R37" s="33">
        <f>COUNTIFS('P1'!I1:I2000,"&gt;=14:00:00",'P1'!I1:I2000,"&lt;=14:59:59")</f>
        <v>17</v>
      </c>
      <c r="S37" s="33">
        <f>COUNTIFS('P1'!I1:I2000,"&gt;=15:00:00",'P1'!I1:I2000,"&lt;=15:59:59")</f>
        <v>11</v>
      </c>
      <c r="T37" s="33">
        <f>COUNTIFS('P1'!I1:I2000,"&gt;=16:00:00",'P1'!I1:I2000,"&lt;=16:59:59")</f>
        <v>18</v>
      </c>
      <c r="U37" s="33">
        <f>COUNTIFS('P1'!I1:I2000,"&gt;=17:00:00",'P1'!I1:I2000,"&lt;=17:59:59")</f>
        <v>4</v>
      </c>
      <c r="V37" s="33">
        <f>COUNTIFS('P1'!I1:I2000,"&gt;=18:00:00",'P1'!I1:I2000,"&lt;=18:59:59")</f>
        <v>5</v>
      </c>
      <c r="W37" s="33">
        <f>COUNTIFS('P1'!I1:I2000,"&gt;=19:00:00",'P1'!I1:I2000,"&lt;=19:59:59")</f>
        <v>12</v>
      </c>
      <c r="X37" s="33">
        <f>COUNTIFS('P1'!I1:I2000,"&gt;=20:00:00",'P1'!I1:I2000,"&lt;=20:59:59")</f>
        <v>8</v>
      </c>
      <c r="Y37" s="33">
        <f>COUNTIFS('P1'!I1:I2000,"&gt;=21:00:00",'P1'!I1:I2000,"&lt;=21:59:59")</f>
        <v>0</v>
      </c>
      <c r="Z37" s="33">
        <f>COUNTIFS('P1'!I1:I2000,"&gt;=22:00:00",'P1'!I1:I2000,"&lt;=22:59:59")</f>
        <v>1</v>
      </c>
      <c r="AA37" s="33">
        <f>COUNTIFS('P1'!I1:I2000,"&gt;=23:00:00",'P1'!I1:I2000,"&lt;=23:59:59")</f>
        <v>1</v>
      </c>
    </row>
    <row r="38" spans="1:27">
      <c r="A38" s="74"/>
      <c r="B38" s="72" t="s">
        <v>23</v>
      </c>
      <c r="C38" s="36" t="s">
        <v>21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27">
      <c r="A39" s="74"/>
      <c r="B39" s="72"/>
      <c r="C39" s="36" t="s">
        <v>24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>
      <c r="A40" s="74">
        <v>2</v>
      </c>
      <c r="B40" s="73" t="s">
        <v>20</v>
      </c>
      <c r="C40" s="32" t="s">
        <v>21</v>
      </c>
      <c r="D40" s="33">
        <f>COUNTIFS('P4'!C5:C2000,"&gt;=00:00:00",'P4'!C5:C2000,"&lt;=00:59:59")</f>
        <v>0</v>
      </c>
      <c r="E40" s="33">
        <f>COUNTIFS('P4'!C5:C2000,"&gt;=01:00:00",'P4'!C5:C2000,"&lt;=01:59:59")</f>
        <v>0</v>
      </c>
      <c r="F40" s="33">
        <f>COUNTIFS('P4'!C5:C2000,"&gt;=02:00:00",'P4'!C5:C2000,"&lt;=02:59:59")</f>
        <v>0</v>
      </c>
      <c r="G40" s="33">
        <f>COUNTIFS('P4'!C5:C2000,"&gt;=03:00:00",'P4'!C5:C2000,"&lt;=03:59:59")</f>
        <v>0</v>
      </c>
      <c r="H40" s="33">
        <f>COUNTIFS('P4'!C5:C2000,"&gt;=04:00:00",'P4'!C5:C2000,"&lt;=04:59:59")</f>
        <v>0</v>
      </c>
      <c r="I40" s="33">
        <f>COUNTIFS('P4'!C5:C2000,"&gt;=05:00:00",'P4'!C5:C2000,"&lt;=05:59:59")</f>
        <v>0</v>
      </c>
      <c r="J40" s="33">
        <f>COUNTIFS('P4'!C5:C2000,"&gt;=06:00:00",'P4'!C5:C2000,"&lt;=06:59:59")</f>
        <v>0</v>
      </c>
      <c r="K40" s="33">
        <f>COUNTIFS('P4'!C5:C2000,"&gt;=07:00:00",'P4'!C5:C2000,"&lt;=07:59:59")</f>
        <v>0</v>
      </c>
      <c r="L40" s="33">
        <f>COUNTIFS('P4'!C5:C2000,"&gt;=08:00:00",'P4'!C5:C2000,"&lt;=08:59:59")</f>
        <v>1</v>
      </c>
      <c r="M40" s="33">
        <f>COUNTIFS('P4'!C5:C2000,"&gt;=09:00:00",'P4'!C5:C2000,"&lt;=09:59:59")</f>
        <v>2</v>
      </c>
      <c r="N40" s="33">
        <f>COUNTIFS('P4'!C5:C2000,"&gt;=10:00:00",'P4'!C5:C2000,"&lt;=10:59:59")</f>
        <v>5</v>
      </c>
      <c r="O40" s="33">
        <f>COUNTIFS('P4'!C5:C2000,"&gt;=11:00:00",'P4'!C5:C2000,"&lt;=11:59:59")</f>
        <v>8</v>
      </c>
      <c r="P40" s="33">
        <f>COUNTIFS('P4'!C5:C2000,"&gt;=12:00:00",'P4'!C5:C2000,"&lt;=12:59:59")</f>
        <v>2</v>
      </c>
      <c r="Q40" s="33">
        <f>COUNTIFS('P4'!C5:C2000,"&gt;=13:00:00",'P4'!C5:C2000,"&lt;=13:59:59")</f>
        <v>0</v>
      </c>
      <c r="R40" s="33">
        <f>COUNTIFS('P4'!C5:C2000,"&gt;=14:00:00",'P4'!C5:C2000,"&lt;=14:59:59")</f>
        <v>0</v>
      </c>
      <c r="S40" s="33">
        <f>COUNTIFS('P4'!C5:C2000,"&gt;=15:00:00",'P4'!C5:C2000,"&lt;=15:59:59")</f>
        <v>2</v>
      </c>
      <c r="T40" s="33">
        <f>COUNTIFS('P4'!C5:C2000,"&gt;=16:00:00",'P4'!C5:C2000,"&lt;=16:59:59")</f>
        <v>0</v>
      </c>
      <c r="U40" s="33">
        <f>COUNTIFS('P4'!C5:C2000,"&gt;=17:00:00",'P4'!C5:C2000,"&lt;=17:59:59")</f>
        <v>2</v>
      </c>
      <c r="V40" s="33">
        <f>COUNTIFS('P4'!C5:C2000,"&gt;=18:00:00",'P4'!C5:C2000,"&lt;=18:59:59")</f>
        <v>0</v>
      </c>
      <c r="W40" s="33">
        <f>COUNTIFS('P4'!C5:C2000,"&gt;=19:00:00",'P4'!C5:C2000,"&lt;=19:59:59")</f>
        <v>1</v>
      </c>
      <c r="X40" s="33">
        <f>COUNTIFS('P4'!C5:C2000,"&gt;=20:00:00",'P4'!C5:C2000,"&lt;=20:59:59")</f>
        <v>0</v>
      </c>
      <c r="Y40" s="33">
        <f>COUNTIFS('P4'!C5:C2000,"&gt;=21:00:00",'P4'!C5:C2000,"&lt;=21:59:59")</f>
        <v>0</v>
      </c>
      <c r="Z40" s="33">
        <f>COUNTIFS('P4'!C5:C2000,"&gt;=22:00:00",'P4'!C5:C2000,"&lt;=22:59:59")</f>
        <v>0</v>
      </c>
      <c r="AA40" s="33">
        <f>COUNTIFS('P4'!C5:C2000,"&gt;=23:00:00",'P4'!C5:C2000,"&lt;=23:59:59")</f>
        <v>0</v>
      </c>
    </row>
    <row r="41" spans="1:27">
      <c r="A41" s="74"/>
      <c r="B41" s="73"/>
      <c r="C41" s="32" t="s">
        <v>22</v>
      </c>
      <c r="D41" s="33">
        <f>COUNTIFS('P4'!I1:I2000,"&gt;=00:00:00",'P4'!I1:I2000,"&lt;=00:59:59")</f>
        <v>0</v>
      </c>
      <c r="E41" s="33">
        <f>COUNTIFS('P4'!I1:I2000,"&gt;=01:00:00",'P4'!I1:I2000,"&lt;=01:59:59")</f>
        <v>1</v>
      </c>
      <c r="F41" s="33">
        <f>COUNTIFS('P4'!I1:I2000,"&gt;=02:00:00",'P4'!I1:I2000,"&lt;=02:59:59")</f>
        <v>0</v>
      </c>
      <c r="G41" s="33">
        <f>COUNTIFS('P4'!I1:I2000,"&gt;=03:00:00",'P4'!I1:I2000,"&lt;=03:59:59")</f>
        <v>0</v>
      </c>
      <c r="H41" s="33">
        <f>COUNTIFS('P4'!I1:I2000,"&gt;=04:00:00",'P4'!I1:I2000,"&lt;=04:59:59")</f>
        <v>0</v>
      </c>
      <c r="I41" s="33">
        <f>COUNTIFS('P4'!I1:I2000,"&gt;=05:00:00",'P4'!I1:I2000,"&lt;=05:59:59")</f>
        <v>0</v>
      </c>
      <c r="J41" s="33">
        <f>COUNTIFS('P4'!I1:I2000,"&gt;=06:00:00",'P4'!I1:I2000,"&lt;=06:59:59")</f>
        <v>2</v>
      </c>
      <c r="K41" s="33">
        <f>COUNTIFS('P4'!I1:I2000,"&gt;=07:00:00",'P4'!I1:I2000,"&lt;=07:59:59")</f>
        <v>0</v>
      </c>
      <c r="L41" s="33">
        <f>COUNTIFS('P4'!I1:I2000,"&gt;=08:00:00",'P4'!I1:I2000,"&lt;=08:59:59")</f>
        <v>1</v>
      </c>
      <c r="M41" s="33">
        <f>COUNTIFS('P4'!I1:I2000,"&gt;=09:00:00",'P4'!I1:I2000,"&lt;=09:59:59")</f>
        <v>12</v>
      </c>
      <c r="N41" s="33">
        <f>COUNTIFS('P4'!I1:I2000,"&gt;=10:00:00",'P4'!I1:I2000,"&lt;=10:59:59")</f>
        <v>37</v>
      </c>
      <c r="O41" s="33">
        <f>COUNTIFS('P4'!I1:I2000,"&gt;=11:00:00",'P4'!I1:I2000,"&lt;=11:59:59")</f>
        <v>16</v>
      </c>
      <c r="P41" s="33">
        <f>COUNTIFS('P4'!I1:I2000,"&gt;=12:00:00",'P4'!I1:I2000,"&lt;=12:59:59")</f>
        <v>36</v>
      </c>
      <c r="Q41" s="33">
        <f>COUNTIFS('P4'!I1:I2000,"&gt;=13:00:00",'P4'!I1:I2000,"&lt;=13:59:59")</f>
        <v>11</v>
      </c>
      <c r="R41" s="33">
        <f>COUNTIFS('P4'!I1:I2000,"&gt;=14:00:00",'P4'!I1:I2000,"&lt;=14:59:59")</f>
        <v>7</v>
      </c>
      <c r="S41" s="33">
        <f>COUNTIFS('P4'!I1:I2000,"&gt;=15:00:00",'P4'!I1:I2000,"&lt;=15:59:59")</f>
        <v>14</v>
      </c>
      <c r="T41" s="33">
        <f>COUNTIFS('P4'!I1:I2000,"&gt;=16:00:00",'P4'!I1:I2000,"&lt;=16:59:59")</f>
        <v>1</v>
      </c>
      <c r="U41" s="33">
        <f>COUNTIFS('P4'!I1:I2000,"&gt;=17:00:00",'P4'!I1:I2000,"&lt;=17:59:59")</f>
        <v>1</v>
      </c>
      <c r="V41" s="33">
        <f>COUNTIFS('P4'!I1:I2000,"&gt;=18:00:00",'P4'!I1:I2000,"&lt;=18:59:59")</f>
        <v>0</v>
      </c>
      <c r="W41" s="33">
        <f>COUNTIFS('P4'!I1:I2000,"&gt;=19:00:00",'P4'!I1:I2000,"&lt;=19:59:59")</f>
        <v>11</v>
      </c>
      <c r="X41" s="33">
        <f>COUNTIFS('P4'!I1:I2000,"&gt;=20:00:00",'P4'!I1:I2000,"&lt;=20:59:59")</f>
        <v>4</v>
      </c>
      <c r="Y41" s="33">
        <f>COUNTIFS('P4'!I1:I2000,"&gt;=21:00:00",'P4'!I1:I2000,"&lt;=21:59:59")</f>
        <v>0</v>
      </c>
      <c r="Z41" s="33">
        <f>COUNTIFS('P4'!I1:I2000,"&gt;=22:00:00",'P4'!I1:I2000,"&lt;=22:59:59")</f>
        <v>0</v>
      </c>
      <c r="AA41" s="33">
        <f>COUNTIFS('P4'!I1:I2000,"&gt;=23:00:00",'P4'!I1:I2000,"&lt;=23:59:59")</f>
        <v>0</v>
      </c>
    </row>
    <row r="42" spans="1:27">
      <c r="A42" s="74"/>
      <c r="B42" s="72" t="s">
        <v>23</v>
      </c>
      <c r="C42" s="36" t="s">
        <v>21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27">
      <c r="A43" s="74"/>
      <c r="B43" s="72"/>
      <c r="C43" s="36" t="s">
        <v>24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27">
      <c r="A44" s="74">
        <v>3</v>
      </c>
      <c r="B44" s="73" t="s">
        <v>20</v>
      </c>
      <c r="C44" s="32" t="s">
        <v>21</v>
      </c>
      <c r="D44" s="33">
        <f>COUNTIFS('P2'!C5:C2000,"&gt;=00:00:00",'P2'!C5:C2000,"&lt;=00:59:59")</f>
        <v>23</v>
      </c>
      <c r="E44" s="33">
        <f>COUNTIFS('P2'!C5:C2000,"&gt;=01:00:00",'P2'!C5:C2000,"&lt;=01:59:59")</f>
        <v>9</v>
      </c>
      <c r="F44" s="33">
        <f>COUNTIFS('P2'!C5:C2000,"&gt;=02:00:00",'P2'!C5:C2000,"&lt;=02:59:59")</f>
        <v>8</v>
      </c>
      <c r="G44" s="33">
        <f>COUNTIFS('P2'!C5:C2000,"&gt;=03:00:00",'P2'!C5:C2000,"&lt;=03:59:59")</f>
        <v>6</v>
      </c>
      <c r="H44" s="33">
        <f>COUNTIFS('P2'!C5:C2000,"&gt;=04:00:00",'P2'!C5:C2000,"&lt;=04:59:59")</f>
        <v>3</v>
      </c>
      <c r="I44" s="33">
        <f>COUNTIFS('P2'!C5:C2000,"&gt;=05:00:00",'P2'!C5:C2000,"&lt;=05:59:59")</f>
        <v>8</v>
      </c>
      <c r="J44" s="33">
        <f>COUNTIFS('P2'!C5:C2000,"&gt;=06:00:00",'P2'!C5:C2000,"&lt;=06:59:59")</f>
        <v>50</v>
      </c>
      <c r="K44" s="33">
        <f>COUNTIFS('P2'!C5:C2000,"&gt;=07:00:00",'P2'!C5:C2000,"&lt;=07:59:59")</f>
        <v>19</v>
      </c>
      <c r="L44" s="33">
        <f>COUNTIFS('P2'!C5:C2000,"&gt;=08:00:00",'P2'!C5:C2000,"&lt;=08:59:59")</f>
        <v>23</v>
      </c>
      <c r="M44" s="33">
        <f>COUNTIFS('P2'!C5:C2000,"&gt;=09:00:00",'P2'!C5:C2000,"&lt;=09:59:59")</f>
        <v>34</v>
      </c>
      <c r="N44" s="33">
        <f>COUNTIFS('P2'!C5:C2000,"&gt;=10:00:00",'P2'!C5:C2000,"&lt;=10:59:59")</f>
        <v>49</v>
      </c>
      <c r="O44" s="33">
        <f>COUNTIFS('P2'!C5:C2000,"&gt;=11:00:00",'P2'!C5:C2000,"&lt;=11:59:59")</f>
        <v>33</v>
      </c>
      <c r="P44" s="33">
        <f>COUNTIFS('P2'!C5:C2000,"&gt;=12:00:00",'P2'!C5:C2000,"&lt;=12:59:59")</f>
        <v>20</v>
      </c>
      <c r="Q44" s="33">
        <f>COUNTIFS('P2'!C5:C2000,"&gt;=13:00:00",'P2'!C5:C2000,"&lt;=13:59:59")</f>
        <v>37</v>
      </c>
      <c r="R44" s="33">
        <f>COUNTIFS('P2'!C5:C2000,"&gt;=14:00:00",'P2'!C5:C2000,"&lt;=14:59:59")</f>
        <v>44</v>
      </c>
      <c r="S44" s="33">
        <f>COUNTIFS('P2'!C5:C2000,"&gt;=15:00:00",'P2'!C5:C2000,"&lt;=15:59:59")</f>
        <v>25</v>
      </c>
      <c r="T44" s="33">
        <f>COUNTIFS('P2'!C5:C2000,"&gt;=16:00:00",'P2'!C5:C2000,"&lt;=16:59:59")</f>
        <v>46</v>
      </c>
      <c r="U44" s="33">
        <f>COUNTIFS('P2'!C5:C2000,"&gt;=17:00:00",'P2'!C5:C2000,"&lt;=17:59:59")</f>
        <v>58</v>
      </c>
      <c r="V44" s="33">
        <f>COUNTIFS('P2'!C5:C2000,"&gt;=18:00:00",'P2'!C5:C2000,"&lt;=18:59:59")</f>
        <v>41</v>
      </c>
      <c r="W44" s="33">
        <f>COUNTIFS('P2'!C5:C2000,"&gt;=19:00:00",'P2'!C5:C2000,"&lt;=19:59:59")</f>
        <v>25</v>
      </c>
      <c r="X44" s="33">
        <f>COUNTIFS('P2'!C5:C2000,"&gt;=20:00:00",'P2'!C5:C2000,"&lt;=20:59:59")</f>
        <v>45</v>
      </c>
      <c r="Y44" s="33">
        <f>COUNTIFS('P2'!C5:C2000,"&gt;=21:00:00",'P2'!C5:C2000,"&lt;=21:59:59")</f>
        <v>52</v>
      </c>
      <c r="Z44" s="33">
        <f>COUNTIFS('P2'!C5:C2000,"&gt;=22:00:00",'P2'!C5:C2000,"&lt;=22:59:59")</f>
        <v>41</v>
      </c>
      <c r="AA44" s="33">
        <f>COUNTIFS('P2'!C5:C2000,"&gt;=23:00:00",'P2'!C5:C2000,"&lt;=23:59:59")</f>
        <v>16</v>
      </c>
    </row>
    <row r="45" spans="1:27">
      <c r="A45" s="74"/>
      <c r="B45" s="73"/>
      <c r="C45" s="32" t="s">
        <v>22</v>
      </c>
      <c r="D45" s="33">
        <f>COUNTIFS('P2'!I9:I2000,"&gt;=00:00:00",'P2'!I9:I2000,"&lt;=00:59:59")</f>
        <v>18</v>
      </c>
      <c r="E45" s="33">
        <f>COUNTIFS('P2'!I9:I2000,"&gt;=01:00:00",'P2'!I9:I2000,"&lt;=01:59:59")</f>
        <v>2</v>
      </c>
      <c r="F45" s="33">
        <f>COUNTIFS('P2'!I9:I2000,"&gt;=02:00:00",'P2'!I9:I2000,"&lt;=02:59:59")</f>
        <v>14</v>
      </c>
      <c r="G45" s="33">
        <f>COUNTIFS('P2'!I9:I2000,"&gt;=03:00:00",'P2'!I9:I2000,"&lt;=03:59:59")</f>
        <v>2</v>
      </c>
      <c r="H45" s="33">
        <f>COUNTIFS('P2'!I9:I2000,"&gt;=04:00:00",'P2'!I9:I2000,"&lt;=04:59:59")</f>
        <v>9</v>
      </c>
      <c r="I45" s="33">
        <f>COUNTIFS('P2'!I9:I2000,"&gt;=05:00:00",'P2'!I9:I2000,"&lt;=05:59:59")</f>
        <v>8</v>
      </c>
      <c r="J45" s="33">
        <f>COUNTIFS('P2'!I9:I2000,"&gt;=06:00:00",'P2'!I9:I2000,"&lt;=06:59:59")</f>
        <v>35</v>
      </c>
      <c r="K45" s="33">
        <f>COUNTIFS('P2'!I9:I2000,"&gt;=07:00:00",'P2'!I9:I2000,"&lt;=07:59:59")</f>
        <v>57</v>
      </c>
      <c r="L45" s="33">
        <f>COUNTIFS('P2'!I9:I2000,"&gt;=08:00:00",'P2'!I9:I2000,"&lt;=08:59:59")</f>
        <v>83</v>
      </c>
      <c r="M45" s="33">
        <f>COUNTIFS('P2'!I9:I2000,"&gt;=09:00:00",'P2'!I9:I2000,"&lt;=09:59:59")</f>
        <v>72</v>
      </c>
      <c r="N45" s="33">
        <f>COUNTIFS('P2'!I9:I2000,"&gt;=10:00:00",'P2'!I9:I2000,"&lt;=10:59:59")</f>
        <v>113</v>
      </c>
      <c r="O45" s="33">
        <f>COUNTIFS('P2'!I9:I2000,"&gt;=11:00:00",'P2'!I9:I2000,"&lt;=11:59:59")</f>
        <v>41</v>
      </c>
      <c r="P45" s="33">
        <f>COUNTIFS('P2'!I9:I2000,"&gt;=12:00:00",'P2'!I9:I2000,"&lt;=12:59:59")</f>
        <v>82</v>
      </c>
      <c r="Q45" s="33">
        <f>COUNTIFS('P2'!I9:I2000,"&gt;=13:00:00",'P2'!I9:I2000,"&lt;=13:59:59")</f>
        <v>71</v>
      </c>
      <c r="R45" s="33">
        <f>COUNTIFS('P2'!I9:I2000,"&gt;=14:00:00",'P2'!I9:I2000,"&lt;=14:59:59")</f>
        <v>63</v>
      </c>
      <c r="S45" s="33">
        <f>COUNTIFS('P2'!I9:I2000,"&gt;=15:00:00",'P2'!I9:I2000,"&lt;=15:59:59")</f>
        <v>73</v>
      </c>
      <c r="T45" s="33">
        <f>COUNTIFS('P2'!I9:I2000,"&gt;=16:00:00",'P2'!I9:I2000,"&lt;=16:59:59")</f>
        <v>80</v>
      </c>
      <c r="U45" s="33">
        <f>COUNTIFS('P2'!I9:I2000,"&gt;=17:00:00",'P2'!I9:I2000,"&lt;=17:59:59")</f>
        <v>98</v>
      </c>
      <c r="V45" s="33">
        <f>COUNTIFS('P2'!I9:I2000,"&gt;=18:00:00",'P2'!I9:I2000,"&lt;=18:59:59")</f>
        <v>71</v>
      </c>
      <c r="W45" s="33">
        <f>COUNTIFS('P2'!I9:I2000,"&gt;=19:00:00",'P2'!I9:I2000,"&lt;=19:59:59")</f>
        <v>88</v>
      </c>
      <c r="X45" s="33">
        <f>COUNTIFS('P2'!I9:I2000,"&gt;=20:00:00",'P2'!I9:I2000,"&lt;=20:59:59")</f>
        <v>42</v>
      </c>
      <c r="Y45" s="33">
        <f>COUNTIFS('P2'!I9:I2000,"&gt;=21:00:00",'P2'!I9:I2000,"&lt;=21:59:59")</f>
        <v>57</v>
      </c>
      <c r="Z45" s="33">
        <f>COUNTIFS('P2'!I9:I2000,"&gt;=22:00:00",'P2'!I9:I2000,"&lt;=22:59:59")</f>
        <v>30</v>
      </c>
      <c r="AA45" s="33">
        <f>COUNTIFS('P2'!I9:I2000,"&gt;=23:00:00",'P2'!I9:I2000,"&lt;=23:59:59")</f>
        <v>32</v>
      </c>
    </row>
    <row r="46" spans="1:27">
      <c r="A46" s="74"/>
      <c r="B46" s="72" t="s">
        <v>23</v>
      </c>
      <c r="C46" s="36" t="s">
        <v>21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27">
      <c r="A47" s="74"/>
      <c r="B47" s="72"/>
      <c r="C47" s="36" t="s">
        <v>24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1:27">
      <c r="A48" s="74">
        <v>4</v>
      </c>
      <c r="B48" s="73" t="s">
        <v>20</v>
      </c>
      <c r="C48" s="32" t="s">
        <v>21</v>
      </c>
      <c r="D48" s="33">
        <f>COUNTIFS('P3'!C9:C1999,"&gt;=00:00:00",'P3'!C9:C1999,"&lt;=00:59:59")</f>
        <v>2</v>
      </c>
      <c r="E48" s="33">
        <f>COUNTIFS('P3'!C5:C1999,"&gt;=01:00:00",'P3'!C5:C1999,"&lt;=01:59:59")</f>
        <v>1</v>
      </c>
      <c r="F48" s="33">
        <f>COUNTIFS('P3'!C5:C1999,"&gt;=02:00:00",'P3'!C5:C1999,"&lt;=02:59:59")</f>
        <v>1</v>
      </c>
      <c r="G48" s="33">
        <f>COUNTIFS('P3'!C5:C1999,"&gt;=03:00:00",'P3'!C5:C1999,"&lt;=03:59:59")</f>
        <v>0</v>
      </c>
      <c r="H48" s="33">
        <f>COUNTIFS('P3'!C5:C1999,"&gt;=04:00:00",'P3'!C5:C1999,"&lt;=04:59:59")</f>
        <v>0</v>
      </c>
      <c r="I48" s="33">
        <f>COUNTIFS('P3'!C5:C1999,"&gt;=05:00:00",'P3'!C5:C1999,"&lt;=05:59:59")</f>
        <v>2</v>
      </c>
      <c r="J48" s="33">
        <f>COUNTIFS('P3'!C5:C1999,"&gt;=06:00:00",'P3'!C5:C1999,"&lt;=06:59:59")</f>
        <v>2</v>
      </c>
      <c r="K48" s="33">
        <f>COUNTIFS('P3'!C5:C1999,"&gt;=07:00:00",'P3'!C5:C1999,"&lt;=07:59:59")</f>
        <v>9</v>
      </c>
      <c r="L48" s="33">
        <f>COUNTIFS('P3'!C5:C1999,"&gt;=08:00:00",'P3'!C5:C1999,"&lt;=08:59:59")</f>
        <v>5</v>
      </c>
      <c r="M48" s="33">
        <f>COUNTIFS('P3'!C5:C1999,"&gt;=09:00:00",'P3'!C5:C1999,"&lt;=09:59:59")</f>
        <v>7</v>
      </c>
      <c r="N48" s="33">
        <f>COUNTIFS('P3'!C5:C1999,"&gt;=10:00:00",'P3'!C5:C1999,"&lt;=10:59:59")</f>
        <v>6</v>
      </c>
      <c r="O48" s="33">
        <f>COUNTIFS('P3'!C5:C1999,"&gt;=11:00:00",'P3'!C5:C1999,"&lt;=11:59:59")</f>
        <v>8</v>
      </c>
      <c r="P48" s="33">
        <f>COUNTIFS('P3'!C5:C1999,"&gt;=12:00:00",'P3'!C5:C1999,"&lt;=12:59:59")</f>
        <v>11</v>
      </c>
      <c r="Q48" s="33">
        <f>COUNTIFS('P3'!C5:C1999,"&gt;=13:00:00",'P3'!C5:C1999,"&lt;=13:59:59")</f>
        <v>16</v>
      </c>
      <c r="R48" s="33">
        <f>COUNTIFS('P3'!C5:C1999,"&gt;=14:00:00",'P3'!C5:C1999,"&lt;=14:59:59")</f>
        <v>3</v>
      </c>
      <c r="S48" s="33">
        <f>COUNTIFS('P3'!C5:C1999,"&gt;=15:00:00",'P3'!C5:C1999,"&lt;=15:59:59")</f>
        <v>10</v>
      </c>
      <c r="T48" s="33">
        <f>COUNTIFS('P3'!C5:C1999,"&gt;=16:00:00",'P3'!C5:C1999,"&lt;=16:59:59")</f>
        <v>4</v>
      </c>
      <c r="U48" s="33">
        <f>COUNTIFS('P3'!C5:C1999,"&gt;=17:00:00",'P3'!C5:C1999,"&lt;=17:59:59")</f>
        <v>12</v>
      </c>
      <c r="V48" s="33">
        <f>COUNTIFS('P3'!C5:C1999,"&gt;=18:00:00",'P3'!C5:C1999,"&lt;=18:59:59")</f>
        <v>13</v>
      </c>
      <c r="W48" s="33">
        <f>COUNTIFS('P3'!C5:C1999,"&gt;=19:00:00",'P3'!C5:C1999,"&lt;=19:59:59")</f>
        <v>11</v>
      </c>
      <c r="X48" s="33">
        <f>COUNTIFS('P3'!C5:C1999,"&gt;=20:00:00",'P3'!C5:C1999,"&lt;=20:59:59")</f>
        <v>15</v>
      </c>
      <c r="Y48" s="33">
        <f>COUNTIFS('P3'!C5:C1999,"&gt;=21:00:00",'P3'!C5:C1999,"&lt;=21:59:59")</f>
        <v>9</v>
      </c>
      <c r="Z48" s="33">
        <f>COUNTIFS('P3'!C5:C1999,"&gt;=22:00:00",'P3'!C5:C1999,"&lt;=22:59:59")</f>
        <v>6</v>
      </c>
      <c r="AA48" s="33">
        <f>COUNTIFS('P3'!C5:C1999,"&gt;=23:00:00",'P3'!C5:C1999,"&lt;=23:59:59")</f>
        <v>0</v>
      </c>
    </row>
    <row r="49" spans="1:27">
      <c r="A49" s="74"/>
      <c r="B49" s="73"/>
      <c r="C49" s="32" t="s">
        <v>22</v>
      </c>
      <c r="D49" s="33">
        <f>COUNTIFS('P3'!I9:I1999,"&gt;=00:00:00",'P3'!I9:I1999,"&lt;=00:59:59")</f>
        <v>4</v>
      </c>
      <c r="E49" s="33">
        <f>COUNTIFS('P3'!I9:I1999,"&gt;=01:00:00",'P3'!I9:I1999,"&lt;=01:59:59")</f>
        <v>1</v>
      </c>
      <c r="F49" s="33">
        <f>COUNTIFS('P3'!I9:I1999,"&gt;=02:00:00",'P3'!I9:I1999,"&lt;=02:59:59")</f>
        <v>1</v>
      </c>
      <c r="G49" s="33">
        <f>COUNTIFS('P3'!I9:I1999,"&gt;=03:00:00",'P3'!I9:I1999,"&lt;=03:59:59")</f>
        <v>0</v>
      </c>
      <c r="H49" s="33">
        <f>COUNTIFS('P3'!I9:I1999,"&gt;=04:00:00",'P3'!I9:I1999,"&lt;=04:59:59")</f>
        <v>0</v>
      </c>
      <c r="I49" s="33">
        <f>COUNTIFS('P3'!I9:I1999,"&gt;=05:00:00",'P3'!I9:I1999,"&lt;=05:59:59")</f>
        <v>0</v>
      </c>
      <c r="J49" s="33">
        <f>COUNTIFS('P3'!I9:I1999,"&gt;=06:00:00",'P3'!I9:I1999,"&lt;=06:59:59")</f>
        <v>3</v>
      </c>
      <c r="K49" s="33">
        <f>COUNTIFS('P3'!I9:I1999,"&gt;=07:00:00",'P3'!I9:I1999,"&lt;=07:59:59")</f>
        <v>13</v>
      </c>
      <c r="L49" s="33">
        <f>COUNTIFS('P3'!I9:I1999,"&gt;=08:00:00",'P3'!I9:I1999,"&lt;=08:59:59")</f>
        <v>18</v>
      </c>
      <c r="M49" s="33">
        <f>COUNTIFS('P3'!I9:I1999,"&gt;=09:00:00",'P3'!I9:I1999,"&lt;=09:59:59")</f>
        <v>14</v>
      </c>
      <c r="N49" s="33">
        <f>COUNTIFS('P3'!I9:I1999,"&gt;=10:00:00",'P3'!I9:I1999,"&lt;=10:59:59")</f>
        <v>20</v>
      </c>
      <c r="O49" s="33">
        <f>COUNTIFS('P3'!I9:I1999,"&gt;=11:00:00",'P3'!I9:I1999,"&lt;=11:59:59")</f>
        <v>13</v>
      </c>
      <c r="P49" s="33">
        <f>COUNTIFS('P3'!I9:I1999,"&gt;=12:00:00",'P3'!I9:I1999,"&lt;=12:59:59")</f>
        <v>7</v>
      </c>
      <c r="Q49" s="33">
        <f>COUNTIFS('P3'!I9:I1999,"&gt;=13:00:00",'P3'!I9:I1999,"&lt;=13:59:59")</f>
        <v>16</v>
      </c>
      <c r="R49" s="33">
        <f>COUNTIFS('P3'!I9:I1999,"&gt;=14:00:00",'P3'!I9:I1999,"&lt;=14:59:59")</f>
        <v>17</v>
      </c>
      <c r="S49" s="33">
        <f>COUNTIFS('P3'!I9:I1999,"&gt;=15:00:00",'P3'!I9:I1999,"&lt;=15:59:59")</f>
        <v>13</v>
      </c>
      <c r="T49" s="33">
        <f>COUNTIFS('P3'!I9:I1999,"&gt;=16:00:00",'P3'!I9:I1999,"&lt;=16:59:59")</f>
        <v>21</v>
      </c>
      <c r="U49" s="33">
        <f>COUNTIFS('P3'!I9:I1999,"&gt;=17:00:00",'P3'!I9:I1999,"&lt;=17:59:59")</f>
        <v>33</v>
      </c>
      <c r="V49" s="33">
        <f>COUNTIFS('P3'!I9:I1999,"&gt;=18:00:00",'P3'!I9:I1999,"&lt;=18:59:59")</f>
        <v>29</v>
      </c>
      <c r="W49" s="33">
        <f>COUNTIFS('P3'!I9:I1999,"&gt;=19:00:00",'P3'!I9:I1999,"&lt;=19:59:59")</f>
        <v>19</v>
      </c>
      <c r="X49" s="33">
        <f>COUNTIFS('P3'!I9:I1999,"&gt;=20:00:00",'P3'!I9:I1999,"&lt;=20:59:59")</f>
        <v>29</v>
      </c>
      <c r="Y49" s="33">
        <f>COUNTIFS('P3'!I9:I1999,"&gt;=21:00:00",'P3'!I9:I1999,"&lt;=21:59:59")</f>
        <v>27</v>
      </c>
      <c r="Z49" s="33">
        <f>COUNTIFS('P3'!I9:I1999,"&gt;=22:00:00",'P3'!I9:I1999,"&lt;=22:59:59")</f>
        <v>7</v>
      </c>
      <c r="AA49" s="33">
        <f>COUNTIFS('P3'!I9:I1999,"&gt;=23:00:00",'P3'!I9:I1999,"&lt;=23:59:59")</f>
        <v>2</v>
      </c>
    </row>
    <row r="50" spans="1:27">
      <c r="A50" s="74"/>
      <c r="B50" s="72" t="s">
        <v>23</v>
      </c>
      <c r="C50" s="36" t="s">
        <v>21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  <row r="51" spans="1:27">
      <c r="A51" s="74"/>
      <c r="B51" s="72"/>
      <c r="C51" s="36" t="s">
        <v>24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27">
      <c r="A52" s="74">
        <v>5</v>
      </c>
      <c r="B52" s="73" t="s">
        <v>20</v>
      </c>
      <c r="C52" s="32" t="s">
        <v>21</v>
      </c>
      <c r="D52" s="33">
        <f>COUNTIFS('P5'!C9:C2000,"&gt;=00:00:00",'P5'!C9:C2000,"&lt;=00:59:59")</f>
        <v>0</v>
      </c>
      <c r="E52" s="33">
        <f>COUNTIFS('P5'!C9:C2000,"&gt;=01:00:00",'P5'!C9:C2000,"&lt;=01:59:59")</f>
        <v>0</v>
      </c>
      <c r="F52" s="33">
        <f>COUNTIFS('P5'!C9:C2000,"&gt;=02:00:00",'P5'!C9:C2000,"&lt;=02:59:59")</f>
        <v>0</v>
      </c>
      <c r="G52" s="33">
        <f>COUNTIFS('P5'!C9:C2000,"&gt;=03:00:00",'P5'!C9:C2000,"&lt;=03:59:59")</f>
        <v>0</v>
      </c>
      <c r="H52" s="33">
        <f>COUNTIFS('P5'!C9:C2000,"&gt;=04:00:00",'P5'!C9:C2000,"&lt;=04:59:59")</f>
        <v>0</v>
      </c>
      <c r="I52" s="33">
        <f>COUNTIFS('P5'!C9:C2000,"&gt;=05:00:00",'P5'!C9:C2000,"&lt;=05:59:59")</f>
        <v>0</v>
      </c>
      <c r="J52" s="33">
        <f>COUNTIFS('P5'!C9:C2000,"&gt;=06:00:00",'P5'!C9:C2000,"&lt;=06:59:59")</f>
        <v>0</v>
      </c>
      <c r="K52" s="33">
        <f>COUNTIFS('P5'!C9:C2000,"&gt;=07:00:00",'P5'!C9:C2000,"&lt;=07:59:59")</f>
        <v>0</v>
      </c>
      <c r="L52" s="33">
        <f>COUNTIFS('P5'!C9:C2000,"&gt;=08:00:00",'P5'!C9:C2000,"&lt;=08:59:59")</f>
        <v>1</v>
      </c>
      <c r="M52" s="33">
        <f>COUNTIFS('P5'!C9:C2000,"&gt;=09:00:00",'P5'!C9:C2000,"&lt;=09:59:59")</f>
        <v>4</v>
      </c>
      <c r="N52" s="33">
        <f>COUNTIFS('P5'!C9:C2000,"&gt;=10:00:00",'P5'!C9:C2000,"&lt;=10:59:59")</f>
        <v>7</v>
      </c>
      <c r="O52" s="33">
        <f>COUNTIFS('P5'!C9:C2000,"&gt;=11:00:00",'P5'!C9:C2000,"&lt;=11:59:59")</f>
        <v>4</v>
      </c>
      <c r="P52" s="33">
        <f>COUNTIFS('P5'!C9:C2000,"&gt;=12:00:00",'P5'!C9:C2000,"&lt;=12:59:59")</f>
        <v>8</v>
      </c>
      <c r="Q52" s="33">
        <f>COUNTIFS('P5'!C9:C2000,"&gt;=13:00:00",'P5'!C9:C2000,"&lt;=13:59:59")</f>
        <v>12</v>
      </c>
      <c r="R52" s="33">
        <f>COUNTIFS('P5'!C9:C2000,"&gt;=14:00:00",'P5'!C9:C2000,"&lt;=14:59:59")</f>
        <v>8</v>
      </c>
      <c r="S52" s="33">
        <f>COUNTIFS('P5'!C9:C2000,"&gt;=15:00:00",'P5'!C9:C2000,"&lt;=15:59:59")</f>
        <v>11</v>
      </c>
      <c r="T52" s="33">
        <f>COUNTIFS('P5'!C9:C2000,"&gt;=16:00:00",'P5'!C9:C2000,"&lt;=16:59:59")</f>
        <v>15</v>
      </c>
      <c r="U52" s="33">
        <f>COUNTIFS('P5'!C9:C2000,"&gt;=17:00:00",'P5'!C9:C2000,"&lt;=17:59:59")</f>
        <v>14</v>
      </c>
      <c r="V52" s="33">
        <f>COUNTIFS('P5'!C9:C2000,"&gt;=18:00:00",'P5'!C9:C2000,"&lt;=18:59:59")</f>
        <v>3</v>
      </c>
      <c r="W52" s="33">
        <f>COUNTIFS('P5'!C9:C2000,"&gt;=19:00:00",'P5'!C9:C2000,"&lt;=19:59:59")</f>
        <v>1</v>
      </c>
      <c r="X52" s="33">
        <f>COUNTIFS('P5'!C9:C2000,"&gt;=20:00:00",'P5'!C9:C2000,"&lt;=20:59:59")</f>
        <v>0</v>
      </c>
      <c r="Y52" s="33">
        <f>COUNTIFS('P5'!C9:C2000,"&gt;=21:00:00",'P5'!C9:C2000,"&lt;=21:59:59")</f>
        <v>2</v>
      </c>
      <c r="Z52" s="33">
        <f>COUNTIFS('P5'!C9:C2000,"&gt;=22:00:00",'P5'!C9:C2000,"&lt;=22:59:59")</f>
        <v>0</v>
      </c>
      <c r="AA52" s="33">
        <f>COUNTIFS('P5'!C9:C2000,"&gt;=23:00:00",'P5'!C9:C2000,"&lt;=23:59:59")</f>
        <v>0</v>
      </c>
    </row>
    <row r="53" spans="1:27">
      <c r="A53" s="74"/>
      <c r="B53" s="73"/>
      <c r="C53" s="32" t="s">
        <v>22</v>
      </c>
      <c r="D53" s="33">
        <f>COUNTIFS('P5'!I9:I2000,"&gt;=00:00:00",'P5'!I9:I2000,"&lt;=00:59:59")</f>
        <v>0</v>
      </c>
      <c r="E53" s="33">
        <f>COUNTIFS('P5'!I9:I2000,"&gt;=01:00:00",'P5'!I9:I2000,"&lt;=01:59:59")</f>
        <v>0</v>
      </c>
      <c r="F53" s="33">
        <f>COUNTIFS('P5'!I9:I2000,"&gt;=02:00:00",'P5'!I9:I2000,"&lt;=02:59:59")</f>
        <v>0</v>
      </c>
      <c r="G53" s="33">
        <f>COUNTIFS('P5'!I9:I2000,"&gt;=03:00:00",'P5'!I9:I2000,"&lt;=03:59:59")</f>
        <v>0</v>
      </c>
      <c r="H53" s="33">
        <f>COUNTIFS('P5'!I9:I2000,"&gt;=04:00:00",'P5'!I9:I2000,"&lt;=04:59:59")</f>
        <v>0</v>
      </c>
      <c r="I53" s="33">
        <f>COUNTIFS('P5'!I9:I2000,"&gt;=05:00:00",'P5'!I9:I2000,"&lt;=05:59:59")</f>
        <v>0</v>
      </c>
      <c r="J53" s="33">
        <f>COUNTIFS('P5'!I9:I2000,"&gt;=06:00:00",'P5'!I9:I2000,"&lt;=06:59:59")</f>
        <v>0</v>
      </c>
      <c r="K53" s="33">
        <f>COUNTIFS('P5'!I9:I2000,"&gt;=07:00:00",'P5'!I9:I2000,"&lt;=07:59:59")</f>
        <v>0</v>
      </c>
      <c r="L53" s="33">
        <f>COUNTIFS('P5'!I9:I2000,"&gt;=08:00:00",'P5'!I9:I2000,"&lt;=08:59:59")</f>
        <v>7</v>
      </c>
      <c r="M53" s="33">
        <f>COUNTIFS('P5'!I9:I2000,"&gt;=09:00:00",'P5'!I9:I2000,"&lt;=09:59:59")</f>
        <v>15</v>
      </c>
      <c r="N53" s="33">
        <f>COUNTIFS('P5'!I9:I2000,"&gt;=10:00:00",'P5'!I9:I2000,"&lt;=10:59:59")</f>
        <v>36</v>
      </c>
      <c r="O53" s="33">
        <f>COUNTIFS('P5'!I9:I2000,"&gt;=11:00:00",'P5'!I9:I2000,"&lt;=11:59:59")</f>
        <v>25</v>
      </c>
      <c r="P53" s="33">
        <f>COUNTIFS('P5'!I9:I2000,"&gt;=12:00:00",'P5'!I9:I2000,"&lt;=12:59:59")</f>
        <v>22</v>
      </c>
      <c r="Q53" s="33">
        <f>COUNTIFS('P5'!I9:I2000,"&gt;=13:00:00",'P5'!I9:I2000,"&lt;=13:59:59")</f>
        <v>26</v>
      </c>
      <c r="R53" s="33">
        <f>COUNTIFS('P5'!I9:I2000,"&gt;=14:00:00",'P5'!I9:I2000,"&lt;=14:59:59")</f>
        <v>15</v>
      </c>
      <c r="S53" s="33">
        <f>COUNTIFS('P5'!I9:I2000,"&gt;=15:00:00",'P5'!I9:I2000,"&lt;=15:59:59")</f>
        <v>25</v>
      </c>
      <c r="T53" s="33">
        <f>COUNTIFS('P5'!I9:I2000,"&gt;=16:00:00",'P5'!I9:I2000,"&lt;=16:59:59")</f>
        <v>39</v>
      </c>
      <c r="U53" s="33">
        <f>COUNTIFS('P5'!I9:I2000,"&gt;=17:00:00",'P5'!I9:I2000,"&lt;=17:59:59")</f>
        <v>23</v>
      </c>
      <c r="V53" s="33">
        <f>COUNTIFS('P5'!I9:I2000,"&gt;=18:00:00",'P5'!I9:I2000,"&lt;=18:59:59")</f>
        <v>3</v>
      </c>
      <c r="W53" s="33">
        <f>COUNTIFS('P5'!I9:I2000,"&gt;=19:00:00",'P5'!I9:I2000,"&lt;=19:59:59")</f>
        <v>2</v>
      </c>
      <c r="X53" s="33">
        <f>COUNTIFS('P5'!I9:I2000,"&gt;=20:00:00",'P5'!I9:I2000,"&lt;=20:59:59")</f>
        <v>1</v>
      </c>
      <c r="Y53" s="33">
        <f>COUNTIFS('P5'!I9:I2000,"&gt;=21:00:00",'P5'!I9:I2000,"&lt;=21:59:59")</f>
        <v>0</v>
      </c>
      <c r="Z53" s="33">
        <f>COUNTIFS('P5'!I9:I2000,"&gt;=22:00:00",'P5'!I9:I2000,"&lt;=22:59:59")</f>
        <v>0</v>
      </c>
      <c r="AA53" s="33">
        <f>COUNTIFS('P5'!I9:I2000,"&gt;=23:00:00",'P5'!I9:I2000,"&lt;=23:59:59")</f>
        <v>0</v>
      </c>
    </row>
    <row r="54" spans="1:27">
      <c r="A54" s="74"/>
      <c r="B54" s="72" t="s">
        <v>23</v>
      </c>
      <c r="C54" s="36" t="s">
        <v>21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spans="1:27">
      <c r="A55" s="74"/>
      <c r="B55" s="72"/>
      <c r="C55" s="36" t="s">
        <v>24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</row>
    <row r="56" spans="1:27">
      <c r="A56" s="75" t="s">
        <v>18</v>
      </c>
      <c r="B56" s="78" t="s">
        <v>20</v>
      </c>
      <c r="C56" s="39" t="s">
        <v>21</v>
      </c>
      <c r="D56" s="40">
        <f>AVERAGE(D52,D48,D44,D40,D36,D32)</f>
        <v>5</v>
      </c>
      <c r="E56" s="40">
        <f t="shared" ref="E56:AA56" si="2">AVERAGE(E52,E48,E44,E40,E36,E32)</f>
        <v>2</v>
      </c>
      <c r="F56" s="40">
        <f t="shared" si="2"/>
        <v>1.8</v>
      </c>
      <c r="G56" s="40">
        <f t="shared" si="2"/>
        <v>1.2</v>
      </c>
      <c r="H56" s="40">
        <f t="shared" si="2"/>
        <v>0.6</v>
      </c>
      <c r="I56" s="40">
        <f t="shared" si="2"/>
        <v>2</v>
      </c>
      <c r="J56" s="40">
        <f t="shared" si="2"/>
        <v>10.4</v>
      </c>
      <c r="K56" s="40">
        <f t="shared" si="2"/>
        <v>5.8</v>
      </c>
      <c r="L56" s="40">
        <f t="shared" si="2"/>
        <v>6</v>
      </c>
      <c r="M56" s="40">
        <f t="shared" si="2"/>
        <v>10</v>
      </c>
      <c r="N56" s="40">
        <f t="shared" si="2"/>
        <v>14.8</v>
      </c>
      <c r="O56" s="40">
        <f t="shared" si="2"/>
        <v>11.8</v>
      </c>
      <c r="P56" s="40">
        <f t="shared" si="2"/>
        <v>8.8000000000000007</v>
      </c>
      <c r="Q56" s="40">
        <f t="shared" si="2"/>
        <v>13.6</v>
      </c>
      <c r="R56" s="40">
        <f t="shared" si="2"/>
        <v>12.2</v>
      </c>
      <c r="S56" s="40">
        <f t="shared" si="2"/>
        <v>10.6</v>
      </c>
      <c r="T56" s="40">
        <f t="shared" si="2"/>
        <v>15.4</v>
      </c>
      <c r="U56" s="40">
        <f t="shared" si="2"/>
        <v>18.600000000000001</v>
      </c>
      <c r="V56" s="40">
        <f t="shared" si="2"/>
        <v>12.2</v>
      </c>
      <c r="W56" s="40">
        <f t="shared" si="2"/>
        <v>9.1999999999999993</v>
      </c>
      <c r="X56" s="40">
        <f t="shared" si="2"/>
        <v>12.4</v>
      </c>
      <c r="Y56" s="40">
        <f t="shared" si="2"/>
        <v>12.8</v>
      </c>
      <c r="Z56" s="40">
        <f t="shared" si="2"/>
        <v>9.6</v>
      </c>
      <c r="AA56" s="40">
        <f t="shared" si="2"/>
        <v>3.4</v>
      </c>
    </row>
    <row r="57" spans="1:27">
      <c r="A57" s="76"/>
      <c r="B57" s="79"/>
      <c r="C57" s="35" t="s">
        <v>22</v>
      </c>
      <c r="D57" s="40">
        <f>AVERAGE(D53,D49,D45,D41,D37,D33)</f>
        <v>4.4000000000000004</v>
      </c>
      <c r="E57" s="40">
        <f t="shared" ref="E57:AA57" si="3">AVERAGE(E53,E49,E45,E41,E37,E33)</f>
        <v>1</v>
      </c>
      <c r="F57" s="40">
        <f t="shared" si="3"/>
        <v>3</v>
      </c>
      <c r="G57" s="40">
        <f t="shared" si="3"/>
        <v>0.4</v>
      </c>
      <c r="H57" s="40">
        <f t="shared" si="3"/>
        <v>1.8</v>
      </c>
      <c r="I57" s="40">
        <f t="shared" si="3"/>
        <v>1.6</v>
      </c>
      <c r="J57" s="40">
        <f t="shared" si="3"/>
        <v>8.6</v>
      </c>
      <c r="K57" s="40">
        <f t="shared" si="3"/>
        <v>14.2</v>
      </c>
      <c r="L57" s="40">
        <f t="shared" si="3"/>
        <v>22.4</v>
      </c>
      <c r="M57" s="40">
        <f t="shared" si="3"/>
        <v>25.4</v>
      </c>
      <c r="N57" s="40">
        <f t="shared" si="3"/>
        <v>43</v>
      </c>
      <c r="O57" s="40">
        <f t="shared" si="3"/>
        <v>24.6</v>
      </c>
      <c r="P57" s="40">
        <f t="shared" si="3"/>
        <v>32.6</v>
      </c>
      <c r="Q57" s="40">
        <f t="shared" si="3"/>
        <v>28.4</v>
      </c>
      <c r="R57" s="40">
        <f t="shared" si="3"/>
        <v>23.8</v>
      </c>
      <c r="S57" s="40">
        <f t="shared" si="3"/>
        <v>27.2</v>
      </c>
      <c r="T57" s="40">
        <f t="shared" si="3"/>
        <v>31.8</v>
      </c>
      <c r="U57" s="40">
        <f t="shared" si="3"/>
        <v>31.8</v>
      </c>
      <c r="V57" s="40">
        <f t="shared" si="3"/>
        <v>21.6</v>
      </c>
      <c r="W57" s="40">
        <f t="shared" si="3"/>
        <v>26.4</v>
      </c>
      <c r="X57" s="40">
        <f t="shared" si="3"/>
        <v>16.8</v>
      </c>
      <c r="Y57" s="40">
        <f t="shared" si="3"/>
        <v>16.8</v>
      </c>
      <c r="Z57" s="40">
        <f t="shared" si="3"/>
        <v>7.6</v>
      </c>
      <c r="AA57" s="40">
        <f t="shared" si="3"/>
        <v>7</v>
      </c>
    </row>
    <row r="58" spans="1:27">
      <c r="A58" s="76"/>
      <c r="B58" s="80" t="s">
        <v>23</v>
      </c>
      <c r="C58" s="37" t="s">
        <v>21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1:27">
      <c r="A59" s="76"/>
      <c r="B59" s="80"/>
      <c r="C59" s="37" t="s">
        <v>24</v>
      </c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</row>
    <row r="60" spans="1:27">
      <c r="A60" s="22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>
      <c r="C61" s="28"/>
      <c r="D61" s="29" t="s">
        <v>49</v>
      </c>
      <c r="E61" s="29" t="s">
        <v>50</v>
      </c>
      <c r="F61" s="29" t="s">
        <v>51</v>
      </c>
      <c r="G61" s="29" t="s">
        <v>52</v>
      </c>
      <c r="H61" s="29" t="s">
        <v>53</v>
      </c>
      <c r="I61" s="29" t="s">
        <v>54</v>
      </c>
      <c r="J61" s="29" t="s">
        <v>55</v>
      </c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1:27" s="2" customFormat="1">
      <c r="A62" s="81"/>
      <c r="B62" s="81" t="s">
        <v>20</v>
      </c>
      <c r="C62" s="64" t="s">
        <v>21</v>
      </c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27" s="2" customFormat="1">
      <c r="A63" s="81"/>
      <c r="B63" s="81"/>
      <c r="C63" s="64" t="s">
        <v>22</v>
      </c>
      <c r="E63" s="65"/>
    </row>
    <row r="64" spans="1:27" s="2" customFormat="1">
      <c r="A64" s="81"/>
      <c r="B64" s="81" t="s">
        <v>23</v>
      </c>
      <c r="C64" s="64" t="s">
        <v>21</v>
      </c>
    </row>
    <row r="65" spans="1:10" s="2" customFormat="1">
      <c r="A65" s="81"/>
      <c r="B65" s="81"/>
      <c r="C65" s="64" t="s">
        <v>24</v>
      </c>
    </row>
    <row r="66" spans="1:10">
      <c r="A66" s="74">
        <v>1</v>
      </c>
      <c r="B66" s="73" t="s">
        <v>20</v>
      </c>
      <c r="C66" s="32" t="s">
        <v>21</v>
      </c>
      <c r="D66" s="33">
        <f>COUNTIFS('P1'!B9:B2000,"8-12-2008") + COUNTIF('P1'!B9:B2000,"15-12-2008") + COUNTIF('P1'!B9:B2000,"22-12-2008") + COUNTIF('P1'!B9:B2000,"29-12-2008") + COUNTIF('P1'!B9:B2000,"05-01-2009") + COUNTIF('P1'!B9:B2000,"12-01-2009") + COUNTIF('P1'!B9:B2000,"19-01-2009") + COUNTIF('P1'!B9:B2000,"26-01-2009") + COUNTIF('P1'!B9:B2000,"02-02-2009") + COUNTIF('P1'!B9:B2000,"09-02-2009") + COUNTIF('P1'!B9:B2000,"16-02-2009") + COUNTIF('P1'!B9:B2000,"23-02-2009") + COUNTIF('P1'!B9:B2000,"02-03-2009") + COUNTIF('P1'!B9:B2000,"09-03-2009") + COUNTIF('P1'!B9:B2000,"16-03-2009") + COUNTIF('P1'!B9:B2000,"23-03-2009")</f>
        <v>0</v>
      </c>
      <c r="E66" s="34">
        <f>COUNTIFS('P1'!B9:B2000,"9-12-2008") + COUNTIF('P1'!B9:B2000,"16-12-2008") + COUNTIF('P1'!B9:B2000,"23-12-2008") + COUNTIF('P1'!B9:B2000,"30-12-2008") + COUNTIF('P1'!B9:B2000,"06-01-2009") + COUNTIF('P1'!B9:B2000,"13-01-2009") + COUNTIF('P1'!B9:B2000,"20-01-2009") + COUNTIF('P1'!B9:B2000,"27-01-2009") + COUNTIF('P1'!B9:B2000,"03-02-2009") + COUNTIF('P1'!B9:B2000,"10-02-2009") + COUNTIF('P1'!B9:B2000,"17-02-2009") + COUNTIF('P1'!B9:B2000,"24-02-2009") + COUNTIF('P1'!B9:B2000,"03-03-2009") + COUNTIF('P1'!B9:B2000,"10-03-2009") + COUNTIF('P1'!B9:B2000,"17-03-2009") + COUNTIF('P1'!B9:B2000,"24-03-2009")</f>
        <v>1</v>
      </c>
      <c r="F66" s="34">
        <f>COUNTIFS('P1'!B9:B2000,"10-12-2008") + COUNTIF('P1'!B9:B2000,"17-12-2008") + COUNTIF('P1'!B9:B2000,"24-12-2008") + COUNTIF('P1'!B9:B2000,"31-12-2008") + COUNTIF('P1'!B9:B2000,"07-01-2009") + COUNTIF('P1'!B9:B2000,"14-01-2009") + COUNTIF('P1'!B9:B2000,"21-01-2009") + COUNTIF('P1'!B9:B2000,"28-01-2009") + COUNTIF('P1'!B9:B2000,"04-02-2009") + COUNTIF('P1'!B9:B2000,"11-02-2009") + COUNTIF('P1'!B9:B2000,"18-02-2009") + COUNTIF('P1'!B9:B2000,"25-02-2009") + COUNTIF('P1'!B9:B2000,"04-03-2009") + COUNTIF('P1'!B9:B2000,"11-03-2009") + COUNTIF('P1'!B9:B2000,"18-03-2009") + COUNTIF('P1'!B9:B2000,"25-03-2009")</f>
        <v>0</v>
      </c>
      <c r="G66" s="34">
        <f>COUNTIFS('P1'!B9:B2000,"11-12-2008") + COUNTIF('P1'!B9:B2000,"18-12-2008") + COUNTIF('P1'!B9:B2000,"25-12-2008") + COUNTIF('P1'!B9:B2000,"01-01-2009") + COUNTIF('P1'!B9:B2000,"08-01-2009") + COUNTIF('P1'!B9:B2000,"15-01-2009") + COUNTIF('P1'!B9:B2000,"22-01-2009") + COUNTIF('P1'!B9:B2000,"29-01-2009") + COUNTIF('P1'!B9:B2000,"05-02-2009") + COUNTIF('P1'!B9:B2000,"12-02-2009") + COUNTIF('P1'!B9:B2000,"19-02-2009") + COUNTIF('P1'!B9:B2000,"26-02-2009") + COUNTIF('P1'!B9:B2000,"05-03-2009") + COUNTIF('P1'!B9:B2000,"12-03-2009") + COUNTIF('P1'!B9:B2000,"19-03-2009") + COUNTIF('P1'!B9:B2000,"26-03-2009")</f>
        <v>0</v>
      </c>
      <c r="H66" s="34">
        <f>COUNTIFS('P1'!B9:B2000,"12-12-2008") + COUNTIF('P1'!B9:B2000,"19-12-2008") + COUNTIF('P1'!B9:B2000,"26-12-2008") + COUNTIF('P1'!B9:B2000,"02-01-2009") + COUNTIF('P1'!B9:B2000,"09-01-2009") + COUNTIF('P1'!B9:B2000,"16-01-2009") + COUNTIF('P1'!B9:B2000,"23-01-2009") + COUNTIF('P1'!B9:B2000,"30-01-2009") + COUNTIF('P1'!B9:B2000,"06-02-2009") + COUNTIF('P1'!B9:B2000,"13-02-2009") + COUNTIF('P1'!B9:B2000,"20-02-2009") + COUNTIF('P1'!B9:B2000,"27-02-2009") + COUNTIF('P1'!B9:B2000,"06-03-2009") + COUNTIF('P1'!B9:B2000,"13-03-2009") + COUNTIF('P1'!B9:B2000,"20-03-2009") + COUNTIF('P1'!B9:B2000,"27-03-2009")</f>
        <v>3</v>
      </c>
      <c r="I66" s="34">
        <f>COUNTIFS('P1'!B9:B2000,"13-12-2008") + COUNTIF('P1'!B9:B2000,"20-12-2008") + COUNTIF('P1'!B9:B2000,"27-12-2008") + COUNTIF('P1'!B9:B2000,"03-01-2009") + COUNTIF('P1'!B9:B2000,"10-01-2009") + COUNTIF('P1'!B9:B2000,"17-01-2009") + COUNTIF('P1'!B9:B2000,"24-01-2009") + COUNTIF('P1'!B9:B2000,"31-01-2009") + COUNTIF('P1'!B9:B2000,"07-02-2009") + COUNTIF('P1'!B9:B2000,"14-02-2009") + COUNTIF('P1'!B9:B2000,"21-02-2009") + COUNTIF('P1'!B9:B2000,"28-02-2009") + COUNTIF('P1'!B9:B2000,"07-03-2009") + COUNTIF('P1'!B9:B2000,"14-03-2009") + COUNTIF('P1'!B9:B2000,"21-03-2009") + COUNTIF('P1'!B9:B2000,"28-03-2009")</f>
        <v>0</v>
      </c>
      <c r="J66" s="34">
        <f>COUNTIFS('P1'!B9:B2000,"14-12-2008") + COUNTIF('P1'!B9:B2000,"21-12-2008") + COUNTIF('P1'!B9:B2000,"28-12-2008") + COUNTIF('P1'!B9:B2000,"04-01-2009") + COUNTIF('P1'!B9:B2000,"11-01-2009") + COUNTIF('P1'!B9:B2000,"18-01-2009") + COUNTIF('P1'!B9:B2000,"25-01-2009") + COUNTIF('P1'!B9:B2000,"01-02-2009") + COUNTIF('P1'!B9:B2000,"08-02-2009") + COUNTIF('P1'!B9:B2000,"15-02-2009") + COUNTIF('P1'!B9:B2000,"22-02-2009") + COUNTIF('P1'!B9:B2000,"01-03-2009") + COUNTIF('P1'!B9:B2000,"08-03-2009") + COUNTIF('P1'!B9:B2000,"15-03-2009") + COUNTIF('P1'!B9:B2000,"22-03-2009") + COUNTIF('P1'!B9:B2000,"29-03-2009")</f>
        <v>0</v>
      </c>
    </row>
    <row r="67" spans="1:10">
      <c r="A67" s="74"/>
      <c r="B67" s="73"/>
      <c r="C67" s="32" t="s">
        <v>22</v>
      </c>
      <c r="D67" s="33">
        <f>COUNTIFS('P1'!H9:H2000,"8-12-2008") + COUNTIF('P1'!H9:H2000,"15-12-2008") + COUNTIF('P1'!H9:H2000,"22-12-2008") + COUNTIF('P1'!H9:H2000,"29-12-2008") + COUNTIF('P1'!H9:H2000,"05-01-2009") + COUNTIF('P1'!H9:H2000,"12-01-2009") + COUNTIF('P1'!H9:H2000,"19-01-2009") + COUNTIF('P1'!H9:H2000,"26-01-2009") + COUNTIF('P1'!H9:H2000,"02-02-2009") + COUNTIF('P1'!H9:H2000,"09-02-2009") + COUNTIF('P1'!H9:H2000,"16-02-2009") + COUNTIF('P1'!H9:H2000,"23-02-2009") + COUNTIF('P1'!H9:H2000,"02-03-2009") + COUNTIF('P1'!H9:H2000,"09-03-2009") + COUNTIF('P1'!H9:H2000,"16-03-2009") + COUNTIF('P1'!H9:H2000,"23-03-2009")</f>
        <v>2</v>
      </c>
      <c r="E67" s="34">
        <f>COUNTIFS('P1'!H9:H2000,"9-12-2008") + COUNTIF('P1'!H9:H2000,"16-12-2008") + COUNTIF('P1'!H9:H2000,"23-12-2008") + COUNTIF('P1'!H9:H2000,"30-12-2008") + COUNTIF('P1'!H9:H2000,"06-01-2009") + COUNTIF('P1'!H9:H2000,"13-01-2009") + COUNTIF('P1'!H9:H2000,"20-01-2009") + COUNTIF('P1'!H9:H2000,"27-01-2009") + COUNTIF('P1'!H9:H2000,"03-02-2009") + COUNTIF('P1'!H9:H2000,"10-02-2009") + COUNTIF('P1'!H9:H2000,"17-02-2009") + COUNTIF('P1'!H9:H2000,"24-02-2009") + COUNTIF('P1'!H9:H2000,"03-03-2009") + COUNTIF('P1'!H9:H2000,"10-03-2009") + COUNTIF('P1'!H9:H2000,"17-03-2009") + COUNTIF('P1'!H9:H2000,"24-03-2009")</f>
        <v>1</v>
      </c>
      <c r="F67" s="33">
        <f>COUNTIFS('P1'!H9:H2000,"10-12-2008") + COUNTIF('P1'!H9:H2000,"17-12-2008") + COUNTIF('P1'!H9:H2000,"24-12-2008") + COUNTIF('P1'!H9:H2000,"31-12-2008") + COUNTIF('P1'!H9:H2000,"07-01-2009") + COUNTIF('P1'!H9:H2000,"14-01-2009") + COUNTIF('P1'!H9:H2000,"21-01-2009") + COUNTIF('P1'!H9:H2000,"28-01-2009") + COUNTIF('P1'!H9:H2000,"04-02-2009") + COUNTIF('P1'!H9:H2000,"11-02-2009") + COUNTIF('P1'!H9:H2000,"18-02-2009") + COUNTIF('P1'!H9:H2000,"25-02-2009") + COUNTIF('P1'!H9:H2000,"04-03-2009") + COUNTIF('P1'!H9:H2000,"11-03-2009") + COUNTIF('P1'!H9:H2000,"18-03-2009") + COUNTIF('P1'!H9:H2000,"25-03-2009")</f>
        <v>0</v>
      </c>
      <c r="G67" s="33">
        <f>COUNTIFS('P1'!H9:H2000,"11-12-2008") + COUNTIF('P1'!H9:H2000,"18-12-2008") + COUNTIF('P1'!H9:H2000,"25-12-2008") + COUNTIF('P1'!H9:H2000,"01-01-2009") + COUNTIF('P1'!H9:H2000,"08-01-2009") + COUNTIF('P1'!H9:H2000,"15-01-2009") + COUNTIF('P1'!H9:H2000,"22-01-2009") + COUNTIF('P1'!H9:H2000,"29-01-2009") + COUNTIF('P1'!H9:H2000,"05-02-2009") + COUNTIF('P1'!H9:H2000,"12-02-2009") + COUNTIF('P1'!H9:H2000,"19-02-2009") + COUNTIF('P1'!H9:H2000,"26-02-2009") + COUNTIF('P1'!H9:H2000,"05-03-2009") + COUNTIF('P1'!H9:H2000,"12-03-2009") + COUNTIF('P1'!H9:H2000,"19-03-2009") + COUNTIF('P1'!H9:H2000,"26-03-2009")</f>
        <v>0</v>
      </c>
      <c r="H67" s="33">
        <f>COUNTIFS('P1'!H9:H2000,"12-12-2008") + COUNTIF('P1'!H9:H2000,"19-12-2008") + COUNTIF('P1'!H9:H2000,"26-12-2008") + COUNTIF('P1'!H9:H2000,"02-01-2009") + COUNTIF('P1'!H9:H2000,"09-01-2009") + COUNTIF('P1'!H9:H2000,"16-01-2009") + COUNTIF('P1'!H9:H2000,"23-01-2009") + COUNTIF('P1'!H9:H2000,"30-01-2009") + COUNTIF('P1'!H9:H2000,"06-02-2009") + COUNTIF('P1'!H9:H2000,"13-02-2009") + COUNTIF('P1'!H9:H2000,"20-02-2009") + COUNTIF('P1'!H9:H2000,"27-02-2009") + COUNTIF('P1'!H9:H2000,"06-03-2009") + COUNTIF('P1'!H9:H2000,"13-03-2009") + COUNTIF('P1'!H9:H2000,"20-03-2009") + COUNTIF('P1'!H9:H2000,"27-03-2009")</f>
        <v>1</v>
      </c>
      <c r="I67" s="33">
        <f>COUNTIFS('P1'!H9:H2000,"13-12-2008") + COUNTIF('P1'!H9:H2000,"20-12-2008") + COUNTIF('P1'!H9:H2000,"27-12-2008") + COUNTIF('P1'!H9:H2000,"03-01-2009") + COUNTIF('P1'!H9:H2000,"10-01-2009") + COUNTIF('P1'!H9:H2000,"17-01-2009") + COUNTIF('P1'!H9:H2000,"24-01-2009") + COUNTIF('P1'!H9:H2000,"31-01-2009") + COUNTIF('P1'!H9:H2000,"07-02-2009") + COUNTIF('P1'!H9:H2000,"14-02-2009") + COUNTIF('P1'!H9:H2000,"21-02-2009") + COUNTIF('P1'!H9:H2000,"28-02-2009") + COUNTIF('P1'!H9:H2000,"07-03-2009") + COUNTIF('P1'!H9:H2000,"14-03-2009") + COUNTIF('P1'!H9:H2000,"21-03-2009") + COUNTIF('P1'!H9:H2000,"28-03-2009")</f>
        <v>1</v>
      </c>
      <c r="J67" s="33">
        <f>COUNTIFS('P1'!H9:H2000,"14-12-2008") + COUNTIF('P1'!H9:H2000,"21-12-2008") + COUNTIF('P1'!H9:H2000,"28-12-2008") + COUNTIF('P1'!H9:H2000,"04-01-2009") + COUNTIF('P1'!H9:H2000,"11-01-2009") + COUNTIF('P1'!H9:H2000,"18-01-2009") + COUNTIF('P1'!H9:H2000,"25-01-2009") + COUNTIF('P1'!H9:H2000,"01-02-2009") + COUNTIF('P1'!H9:H2000,"08-02-2009") + COUNTIF('P1'!H9:H2000,"15-02-2009") + COUNTIF('P1'!H9:H2000,"22-02-2009") + COUNTIF('P1'!H9:H2000,"01-03-2009") + COUNTIF('P1'!H9:H2000,"08-03-2009") + COUNTIF('P1'!H9:H2000,"15-03-2009") + COUNTIF('P1'!H9:H2000,"22-03-2009") + COUNTIF('P1'!H9:H2000,"29-03-2009")</f>
        <v>1</v>
      </c>
    </row>
    <row r="68" spans="1:10">
      <c r="A68" s="74"/>
      <c r="B68" s="72" t="s">
        <v>23</v>
      </c>
      <c r="C68" s="36" t="s">
        <v>21</v>
      </c>
      <c r="D68" s="25"/>
      <c r="E68" s="25"/>
      <c r="F68" s="25"/>
      <c r="G68" s="25"/>
      <c r="H68" s="25"/>
      <c r="I68" s="25"/>
      <c r="J68" s="25"/>
    </row>
    <row r="69" spans="1:10">
      <c r="A69" s="74"/>
      <c r="B69" s="72"/>
      <c r="C69" s="36" t="s">
        <v>24</v>
      </c>
      <c r="D69" s="25"/>
      <c r="E69" s="25"/>
      <c r="F69" s="25"/>
      <c r="G69" s="25"/>
      <c r="H69" s="25"/>
      <c r="I69" s="25"/>
      <c r="J69" s="25"/>
    </row>
    <row r="70" spans="1:10">
      <c r="A70" s="74">
        <v>2</v>
      </c>
      <c r="B70" s="73" t="s">
        <v>20</v>
      </c>
      <c r="C70" s="32" t="s">
        <v>21</v>
      </c>
      <c r="D70" s="33">
        <f>COUNTIFS('P4'!B9:B2000,"8-12-2008") + COUNTIF('P4'!B9:B2000,"15-12-2008") + COUNTIF('P4'!B9:B2000,"22-12-2008") + COUNTIF('P4'!B9:B2000,"29-12-2008") + COUNTIF('P4'!B9:B2000,"05-01-2009") + COUNTIF('P4'!B9:B2000,"12-01-2009") + COUNTIF('P4'!B9:B2000,"19-01-2009") + COUNTIF('P4'!B9:B2000,"26-01-2009") + COUNTIF('P4'!B9:B2000,"02-02-2009") + COUNTIF('P4'!B9:B2000,"09-02-2009") + COUNTIF('P4'!B9:B2000,"16-02-2009") + COUNTIF('P4'!B9:B2000,"23-02-2009") + COUNTIF('P4'!B9:B2000,"02-03-2009") + COUNTIF('P4'!B9:B2000,"09-03-2009") + COUNTIF('P4'!B9:B2000,"16-03-2009") + COUNTIF('P4'!B9:B2000,"23-03-2009")</f>
        <v>0</v>
      </c>
      <c r="E70" s="34">
        <f>COUNTIFS('P4'!B9:B2000,"9-12-2008") + COUNTIF('P4'!B9:B2000,"16-12-2008") + COUNTIF('P4'!B9:B2000,"23-12-2008") + COUNTIF('P4'!B9:B2000,"30-12-2008") + COUNTIF('P4'!B9:B2000,"06-01-2009") + COUNTIF('P4'!B9:B2000,"13-01-2009") + COUNTIF('P4'!B9:B2000,"20-01-2009") + COUNTIF('P4'!B9:B2000,"27-01-2009") + COUNTIF('P4'!B9:B2000,"03-02-2009") + COUNTIF('P4'!B9:B2000,"10-02-2009") + COUNTIF('P4'!B9:B2000,"17-02-2009") + COUNTIF('P4'!B9:B2000,"24-02-2009") + COUNTIF('P4'!B9:B2000,"03-03-2009") + COUNTIF('P4'!B9:B2000,"10-03-2009") + COUNTIF('P4'!B9:B2000,"17-03-2009") + COUNTIF('P4'!B9:B2000,"24-03-2009")</f>
        <v>0</v>
      </c>
      <c r="F70" s="34">
        <f>COUNTIFS('P4'!B9:B2000,"10-12-2008") + COUNTIF('P4'!B9:B2000,"17-12-2008") + COUNTIF('P4'!B9:B2000,"24-12-2008") + COUNTIF('P4'!B9:B2000,"31-12-2008") + COUNTIF('P4'!B9:B2000,"07-01-2009") + COUNTIF('P4'!B9:B2000,"14-01-2009") + COUNTIF('P4'!B9:B2000,"21-01-2009") + COUNTIF('P4'!B9:B2000,"28-01-2009") + COUNTIF('P4'!B9:B2000,"04-02-2009") + COUNTIF('P4'!B9:B2000,"11-02-2009") + COUNTIF('P4'!B9:B2000,"18-02-2009") + COUNTIF('P4'!B9:B2000,"25-02-2009") + COUNTIF('P4'!B9:B2000,"04-03-2009") + COUNTIF('P4'!B9:B2000,"11-03-2009") + COUNTIF('P4'!B9:B2000,"18-03-2009") + COUNTIF('P4'!B9:B2000,"25-03-2009")</f>
        <v>0</v>
      </c>
      <c r="G70" s="34">
        <f>COUNTIFS('P4'!B9:B2000,"11-12-2008") + COUNTIF('P4'!B9:B2000,"18-12-2008") + COUNTIF('P4'!B9:B2000,"25-12-2008") + COUNTIF('P4'!B9:B2000,"01-01-2009") + COUNTIF('P4'!B9:B2000,"08-01-2009") + COUNTIF('P4'!B9:B2000,"15-01-2009") + COUNTIF('P4'!B9:B2000,"22-01-2009") + COUNTIF('P4'!B9:B2000,"29-01-2009") + COUNTIF('P4'!B9:B2000,"05-02-2009") + COUNTIF('P4'!B9:B2000,"12-02-2009") + COUNTIF('P4'!B9:B2000,"19-02-2009") + COUNTIF('P4'!B9:B2000,"26-02-2009") + COUNTIF('P4'!B9:B2000,"05-03-2009") + COUNTIF('P4'!B9:B2000,"12-03-2009") + COUNTIF('P4'!B9:B2000,"19-03-2009") + COUNTIF('P4'!B9:B2000,"26-03-2009")</f>
        <v>0</v>
      </c>
      <c r="H70" s="34">
        <f>COUNTIFS('P4'!B9:B2000,"12-12-2008") + COUNTIF('P4'!B9:B2000,"19-12-2008") + COUNTIF('P4'!B9:B2000,"26-12-2008") + COUNTIF('P4'!B9:B2000,"02-01-2009") + COUNTIF('P4'!B9:B2000,"09-01-2009") + COUNTIF('P4'!B9:B2000,"16-01-2009") + COUNTIF('P4'!B9:B2000,"23-01-2009") + COUNTIF('P4'!B9:B2000,"30-01-2009") + COUNTIF('P4'!B9:B2000,"06-02-2009") + COUNTIF('P4'!B9:B2000,"13-02-2009") + COUNTIF('P4'!B9:B2000,"20-02-2009") + COUNTIF('P4'!B9:B2000,"27-02-2009") + COUNTIF('P4'!B9:B2000,"06-03-2009") + COUNTIF('P4'!B9:B2000,"13-03-2009") + COUNTIF('P4'!B9:B2000,"20-03-2009") + COUNTIF('P4'!B9:B2000,"27-03-2009")</f>
        <v>2</v>
      </c>
      <c r="I70" s="34">
        <f>COUNTIFS('P4'!B9:B2000,"13-12-2008") + COUNTIF('P4'!B9:B2000,"20-12-2008") + COUNTIF('P4'!B9:B2000,"27-12-2008") + COUNTIF('P4'!B9:B2000,"03-01-2009") + COUNTIF('P4'!B9:B2000,"10-01-2009") + COUNTIF('P4'!B9:B2000,"17-01-2009") + COUNTIF('P4'!B9:B2000,"24-01-2009") + COUNTIF('P4'!B9:B2000,"31-01-2009") + COUNTIF('P4'!B9:B2000,"07-02-2009") + COUNTIF('P4'!B9:B2000,"14-02-2009") + COUNTIF('P4'!B9:B2000,"21-02-2009") + COUNTIF('P4'!B9:B2000,"28-02-2009") + COUNTIF('P4'!B9:B2000,"07-03-2009") + COUNTIF('P4'!B9:B2000,"14-03-2009") + COUNTIF('P4'!B9:B2000,"21-03-2009") + COUNTIF('P4'!B9:B2000,"28-03-2009")</f>
        <v>0</v>
      </c>
      <c r="J70" s="34">
        <f>COUNTIFS('P4'!B9:B2000,"14-12-2008") + COUNTIF('P4'!B9:B2000,"21-12-2008") + COUNTIF('P4'!B9:B2000,"28-12-2008") + COUNTIF('P4'!B9:B2000,"04-01-2009") + COUNTIF('P4'!B9:B2000,"11-01-2009") + COUNTIF('P4'!B9:B2000,"18-01-2009") + COUNTIF('P4'!B9:B2000,"25-01-2009") + COUNTIF('P4'!B9:B2000,"01-02-2009") + COUNTIF('P4'!B9:B2000,"08-02-2009") + COUNTIF('P4'!B9:B2000,"15-02-2009") + COUNTIF('P4'!B9:B2000,"22-02-2009") + COUNTIF('P4'!B9:B2000,"01-03-2009") + COUNTIF('P4'!B9:B2000,"08-03-2009") + COUNTIF('P4'!B9:B2000,"15-03-2009") + COUNTIF('P4'!B9:B2000,"22-03-2009") + COUNTIF('P4'!B9:B2000,"29-03-2009")</f>
        <v>0</v>
      </c>
    </row>
    <row r="71" spans="1:10">
      <c r="A71" s="74"/>
      <c r="B71" s="73"/>
      <c r="C71" s="32" t="s">
        <v>22</v>
      </c>
      <c r="D71" s="33">
        <f>COUNTIFS('P4'!H9:H2000,"8-12-2008") + COUNTIF('P4'!H9:H2000,"15-12-2008") + COUNTIF('P4'!H9:H2000,"22-12-2008") + COUNTIF('P4'!H9:H2000,"29-12-2008") + COUNTIF('P4'!H9:H2000,"05-01-2009") + COUNTIF('P4'!H9:H2000,"12-01-2009") + COUNTIF('P4'!H9:H2000,"19-01-2009") + COUNTIF('P4'!H9:H2000,"26-01-2009") + COUNTIF('P4'!H9:H2000,"02-02-2009") + COUNTIF('P4'!H9:H2000,"09-02-2009") + COUNTIF('P4'!H9:H2000,"16-02-2009") + COUNTIF('P4'!H9:H2000,"23-02-2009") + COUNTIF('P4'!H9:H2000,"02-03-2009") + COUNTIF('P4'!H9:H2000,"09-03-2009") + COUNTIF('P4'!H9:H2000,"16-03-2009") + COUNTIF('P4'!H9:H2000,"23-03-2009")</f>
        <v>0</v>
      </c>
      <c r="E71" s="34">
        <f>COUNTIFS('P4'!H9:H2000,"9-12-2008") + COUNTIF('P4'!H9:H2000,"16-12-2008") + COUNTIF('P4'!H9:H2000,"23-12-2008") + COUNTIF('P4'!H9:H2000,"30-12-2008") + COUNTIF('P4'!H9:H2000,"06-01-2009") + COUNTIF('P4'!H9:H2000,"13-01-2009") + COUNTIF('P4'!H9:H2000,"20-01-2009") + COUNTIF('P4'!H9:H2000,"27-01-2009") + COUNTIF('P4'!H9:H2000,"03-02-2009") + COUNTIF('P4'!H9:H2000,"10-02-2009") + COUNTIF('P4'!H9:H2000,"17-02-2009") + COUNTIF('P4'!H9:H2000,"24-02-2009") + COUNTIF('P4'!H9:H2000,"03-03-2009") + COUNTIF('P4'!H9:H2000,"10-03-2009") + COUNTIF('P4'!H9:H2000,"17-03-2009") + COUNTIF('P4'!H9:H2000,"24-03-2009")</f>
        <v>0</v>
      </c>
      <c r="F71" s="33">
        <f>COUNTIFS('P4'!H9:H2000,"10-12-2008") + COUNTIF('P4'!H9:H2000,"17-12-2008") + COUNTIF('P4'!H9:H2000,"24-12-2008") + COUNTIF('P4'!H9:H2000,"31-12-2008") + COUNTIF('P4'!H9:H2000,"07-01-2009") + COUNTIF('P4'!H9:H2000,"14-01-2009") + COUNTIF('P4'!H9:H2000,"21-01-2009") + COUNTIF('P4'!H9:H2000,"28-01-2009") + COUNTIF('P4'!H9:H2000,"04-02-2009") + COUNTIF('P4'!H9:H2000,"11-02-2009") + COUNTIF('P4'!H9:H2000,"18-02-2009") + COUNTIF('P4'!H9:H2000,"25-02-2009") + COUNTIF('P4'!H9:H2000,"04-03-2009") + COUNTIF('P4'!H9:H2000,"11-03-2009") + COUNTIF('P4'!H9:H2000,"18-03-2009") + COUNTIF('P4'!H9:H2000,"25-03-2009")</f>
        <v>0</v>
      </c>
      <c r="G71" s="33">
        <f>COUNTIFS('P4'!H9:H2000,"11-12-2008") + COUNTIF('P4'!H9:H2000,"18-12-2008") + COUNTIF('P4'!H9:H2000,"25-12-2008") + COUNTIF('P4'!H9:H2000,"01-01-2009") + COUNTIF('P4'!H9:H2000,"08-01-2009") + COUNTIF('P4'!H9:H2000,"15-01-2009") + COUNTIF('P4'!H9:H2000,"22-01-2009") + COUNTIF('P4'!H9:H2000,"29-01-2009") + COUNTIF('P4'!H9:H2000,"05-02-2009") + COUNTIF('P4'!H9:H2000,"12-02-2009") + COUNTIF('P4'!H9:H2000,"19-02-2009") + COUNTIF('P4'!H9:H2000,"26-02-2009") + COUNTIF('P4'!H9:H2000,"05-03-2009") + COUNTIF('P4'!H9:H2000,"12-03-2009") + COUNTIF('P4'!H9:H2000,"19-03-2009") + COUNTIF('P4'!H9:H2000,"26-03-2009")</f>
        <v>0</v>
      </c>
      <c r="H71" s="33">
        <f>COUNTIFS('P4'!H9:H2000,"12-12-2008") + COUNTIF('P4'!H9:H2000,"19-12-2008") + COUNTIF('P4'!H9:H2000,"26-12-2008") + COUNTIF('P4'!H9:H2000,"02-01-2009") + COUNTIF('P4'!H9:H2000,"09-01-2009") + COUNTIF('P4'!H9:H2000,"16-01-2009") + COUNTIF('P4'!H9:H2000,"23-01-2009") + COUNTIF('P4'!H9:H2000,"30-01-2009") + COUNTIF('P4'!H9:H2000,"06-02-2009") + COUNTIF('P4'!H9:H2000,"13-02-2009") + COUNTIF('P4'!H9:H2000,"20-02-2009") + COUNTIF('P4'!H9:H2000,"27-02-2009") + COUNTIF('P4'!H9:H2000,"06-03-2009") + COUNTIF('P4'!H9:H2000,"13-03-2009") + COUNTIF('P4'!H9:H2000,"20-03-2009") + COUNTIF('P4'!H9:H2000,"27-03-2009")</f>
        <v>4</v>
      </c>
      <c r="I71" s="33">
        <f>COUNTIFS('P4'!H9:H2000,"13-12-2008") + COUNTIF('P4'!H9:H2000,"20-12-2008") + COUNTIF('P4'!H9:H2000,"27-12-2008") + COUNTIF('P4'!H9:H2000,"03-01-2009") + COUNTIF('P4'!H9:H2000,"10-01-2009") + COUNTIF('P4'!H9:H2000,"17-01-2009") + COUNTIF('P4'!H9:H2000,"24-01-2009") + COUNTIF('P4'!H9:H2000,"31-01-2009") + COUNTIF('P4'!H9:H2000,"07-02-2009") + COUNTIF('P4'!H9:H2000,"14-02-2009") + COUNTIF('P4'!H9:H2000,"21-02-2009") + COUNTIF('P4'!H9:H2000,"28-02-2009") + COUNTIF('P4'!H9:H2000,"07-03-2009") + COUNTIF('P4'!H9:H2000,"14-03-2009") + COUNTIF('P4'!H9:H2000,"21-03-2009") + COUNTIF('P4'!H9:H2000,"28-03-2009")</f>
        <v>0</v>
      </c>
      <c r="J71" s="33">
        <f>COUNTIFS('P4'!H9:H2000,"14-12-2008") + COUNTIF('P4'!H9:H2000,"21-12-2008") + COUNTIF('P4'!H9:H2000,"28-12-2008") + COUNTIF('P4'!H9:H2000,"04-01-2009") + COUNTIF('P4'!H9:H2000,"11-01-2009") + COUNTIF('P4'!H9:H2000,"18-01-2009") + COUNTIF('P4'!H9:H2000,"25-01-2009") + COUNTIF('P4'!H9:H2000,"01-02-2009") + COUNTIF('P4'!H9:H2000,"08-02-2009") + COUNTIF('P4'!H9:H2000,"15-02-2009") + COUNTIF('P4'!H9:H2000,"22-02-2009") + COUNTIF('P4'!H9:H2000,"01-03-2009") + COUNTIF('P4'!H9:H2000,"08-03-2009") + COUNTIF('P4'!H9:H2000,"15-03-2009") + COUNTIF('P4'!H9:H2000,"22-03-2009") + COUNTIF('P4'!H9:H2000,"29-03-2009")</f>
        <v>0</v>
      </c>
    </row>
    <row r="72" spans="1:10">
      <c r="A72" s="74"/>
      <c r="B72" s="72" t="s">
        <v>23</v>
      </c>
      <c r="C72" s="36" t="s">
        <v>21</v>
      </c>
      <c r="D72" s="25"/>
      <c r="E72" s="25"/>
      <c r="F72" s="25"/>
      <c r="G72" s="25"/>
      <c r="H72" s="25"/>
      <c r="I72" s="25"/>
      <c r="J72" s="25"/>
    </row>
    <row r="73" spans="1:10">
      <c r="A73" s="74"/>
      <c r="B73" s="72"/>
      <c r="C73" s="36" t="s">
        <v>24</v>
      </c>
      <c r="D73" s="25"/>
      <c r="E73" s="25"/>
      <c r="F73" s="25"/>
      <c r="G73" s="25"/>
      <c r="H73" s="25"/>
      <c r="I73" s="25"/>
      <c r="J73" s="25"/>
    </row>
    <row r="74" spans="1:10">
      <c r="A74" s="74">
        <v>3</v>
      </c>
      <c r="B74" s="73" t="s">
        <v>20</v>
      </c>
      <c r="C74" s="32" t="s">
        <v>21</v>
      </c>
      <c r="D74" s="33">
        <f>COUNTIFS('P2'!B9:B2000,"8-12-2008") + COUNTIF('P2'!B9:B2000,"15-12-2008") + COUNTIF('P2'!B9:B2000,"22-12-2008") + COUNTIF('P2'!B9:B2000,"29-12-2008") + COUNTIF('P2'!B9:B2000,"05-01-2009") + COUNTIF('P2'!B9:B2000,"12-01-2009") + COUNTIF('P2'!B9:B2000,"19-01-2009") + COUNTIF('P2'!B9:B2000,"26-01-2009") + COUNTIF('P2'!B9:B2000,"02-02-2009") + COUNTIF('P2'!B9:B2000,"09-02-2009") + COUNTIF('P2'!B9:B2000,"16-02-2009") + COUNTIF('P2'!B9:B2000,"23-02-2009") + COUNTIF('P2'!B9:B2000,"02-03-2009") + COUNTIF('P2'!B9:B2000,"09-03-2009") + COUNTIF('P2'!B9:B2000,"16-03-2009") + COUNTIF('P2'!B9:B2000,"23-03-2009")</f>
        <v>21</v>
      </c>
      <c r="E74" s="34">
        <f>COUNTIFS('P2'!B9:B2000,"9-12-2008") + COUNTIF('P2'!B9:B2000,"16-12-2008") + COUNTIF('P2'!B9:B2000,"23-12-2008") + COUNTIF('P2'!B9:B2000,"30-12-2008") + COUNTIF('P2'!B9:B2000,"06-01-2009") + COUNTIF('P2'!B9:B2000,"13-01-2009") + COUNTIF('P2'!B9:B2000,"20-01-2009") + COUNTIF('P2'!B9:B2000,"27-01-2009") + COUNTIF('P2'!B9:B2000,"03-02-2009") + COUNTIF('P2'!B9:B2000,"10-02-2009") + COUNTIF('P2'!B9:B2000,"17-02-2009") + COUNTIF('P2'!B9:B2000,"24-02-2009") + COUNTIF('P2'!B9:B2000,"03-03-2009") + COUNTIF('P2'!B9:B2000,"10-03-2009") + COUNTIF('P2'!B9:B2000,"17-03-2009") + COUNTIF('P2'!B9:B2000,"24-03-2009")</f>
        <v>7</v>
      </c>
      <c r="F74" s="34">
        <f>COUNTIFS('P2'!B9:B2000,"10-12-2008") + COUNTIF('P2'!B9:B2000,"17-12-2008") + COUNTIF('P2'!B9:B2000,"24-12-2008") + COUNTIF('P2'!B9:B2000,"31-12-2008") + COUNTIF('P2'!B9:B2000,"07-01-2009") + COUNTIF('P2'!B9:B2000,"14-01-2009") + COUNTIF('P2'!B9:B2000,"21-01-2009") + COUNTIF('P2'!B9:B2000,"28-01-2009") + COUNTIF('P2'!B9:B2000,"04-02-2009") + COUNTIF('P2'!B9:B2000,"11-02-2009") + COUNTIF('P2'!B9:B2000,"18-02-2009") + COUNTIF('P2'!B9:B2000,"25-02-2009") + COUNTIF('P2'!B9:B2000,"04-03-2009") + COUNTIF('P2'!B9:B2000,"11-03-2009") + COUNTIF('P2'!B9:B2000,"18-03-2009") + COUNTIF('P2'!B9:B2000,"25-03-2009")</f>
        <v>0</v>
      </c>
      <c r="G74" s="34">
        <f>COUNTIFS('P2'!B9:B2000,"11-12-2008") + COUNTIF('P2'!B9:B2000,"18-12-2008") + COUNTIF('P2'!B9:B2000,"25-12-2008") + COUNTIF('P2'!B9:B2000,"01-01-2009") + COUNTIF('P2'!B9:B2000,"08-01-2009") + COUNTIF('P2'!B9:B2000,"15-01-2009") + COUNTIF('P2'!B9:B2000,"22-01-2009") + COUNTIF('P2'!B9:B2000,"29-01-2009") + COUNTIF('P2'!B9:B2000,"05-02-2009") + COUNTIF('P2'!B9:B2000,"12-02-2009") + COUNTIF('P2'!B9:B2000,"19-02-2009") + COUNTIF('P2'!B9:B2000,"26-02-2009") + COUNTIF('P2'!B9:B2000,"05-03-2009") + COUNTIF('P2'!B9:B2000,"12-03-2009") + COUNTIF('P2'!B9:B2000,"19-03-2009") + COUNTIF('P2'!B9:B2000,"26-03-2009")</f>
        <v>0</v>
      </c>
      <c r="H74" s="34">
        <f>COUNTIFS('P2'!B9:B2000,"12-12-2008") + COUNTIF('P2'!B9:B2000,"19-12-2008") + COUNTIF('P2'!B9:B2000,"26-12-2008") + COUNTIF('P2'!B9:B2000,"02-01-2009") + COUNTIF('P2'!B9:B2000,"09-01-2009") + COUNTIF('P2'!B9:B2000,"16-01-2009") + COUNTIF('P2'!B9:B2000,"23-01-2009") + COUNTIF('P2'!B9:B2000,"30-01-2009") + COUNTIF('P2'!B9:B2000,"06-02-2009") + COUNTIF('P2'!B9:B2000,"13-02-2009") + COUNTIF('P2'!B9:B2000,"20-02-2009") + COUNTIF('P2'!B9:B2000,"27-02-2009") + COUNTIF('P2'!B9:B2000,"06-03-2009") + COUNTIF('P2'!B9:B2000,"13-03-2009") + COUNTIF('P2'!B9:B2000,"20-03-2009") + COUNTIF('P2'!B9:B2000,"27-03-2009")</f>
        <v>22</v>
      </c>
      <c r="I74" s="34">
        <f>COUNTIFS('P2'!B9:B2000,"13-12-2008") + COUNTIF('P2'!B9:B2000,"20-12-2008") + COUNTIF('P2'!B9:B2000,"27-12-2008") + COUNTIF('P2'!B9:B2000,"03-01-2009") + COUNTIF('P2'!B9:B2000,"10-01-2009") + COUNTIF('P2'!B9:B2000,"17-01-2009") + COUNTIF('P2'!B9:B2000,"24-01-2009") + COUNTIF('P2'!B9:B2000,"31-01-2009") + COUNTIF('P2'!B9:B2000,"07-02-2009") + COUNTIF('P2'!B9:B2000,"14-02-2009") + COUNTIF('P2'!B9:B2000,"21-02-2009") + COUNTIF('P2'!B9:B2000,"28-02-2009") + COUNTIF('P2'!B9:B2000,"07-03-2009") + COUNTIF('P2'!B9:B2000,"14-03-2009") + COUNTIF('P2'!B9:B2000,"21-03-2009") + COUNTIF('P2'!B9:B2000,"28-03-2009")</f>
        <v>5</v>
      </c>
      <c r="J74" s="34">
        <f>COUNTIFS('P2'!B9:B2000,"14-12-2008") + COUNTIF('P2'!B9:B2000,"21-12-2008") + COUNTIF('P2'!B9:B2000,"28-12-2008") + COUNTIF('P2'!B9:B2000,"04-01-2009") + COUNTIF('P2'!B9:B2000,"11-01-2009") + COUNTIF('P2'!B9:B2000,"18-01-2009") + COUNTIF('P2'!B9:B2000,"25-01-2009") + COUNTIF('P2'!B9:B2000,"01-02-2009") + COUNTIF('P2'!B9:B2000,"08-02-2009") + COUNTIF('P2'!B9:B2000,"15-02-2009") + COUNTIF('P2'!B9:B2000,"22-02-2009") + COUNTIF('P2'!B9:B2000,"01-03-2009") + COUNTIF('P2'!B9:B2000,"08-03-2009") + COUNTIF('P2'!B9:B2000,"15-03-2009") + COUNTIF('P2'!B9:B2000,"22-03-2009") + COUNTIF('P2'!B9:B2000,"29-03-2009")</f>
        <v>0</v>
      </c>
    </row>
    <row r="75" spans="1:10">
      <c r="A75" s="74"/>
      <c r="B75" s="73"/>
      <c r="C75" s="32" t="s">
        <v>22</v>
      </c>
      <c r="D75" s="33">
        <f>COUNTIFS('P2'!H9:H2000,"8-12-2008") + COUNTIF('P2'!H9:H2000,"15-12-2008") + COUNTIF('P2'!H9:H2000,"22-12-2008") + COUNTIF('P2'!H9:H2000,"29-12-2008") + COUNTIF('P2'!H9:H2000,"05-01-2009") + COUNTIF('P2'!H9:H2000,"12-01-2009") + COUNTIF('P2'!H9:H2000,"19-01-2009") + COUNTIF('P2'!H9:H2000,"26-01-2009") + COUNTIF('P2'!H9:H2000,"02-02-2009") + COUNTIF('P2'!H9:H2000,"09-02-2009") + COUNTIF('P2'!H9:H2000,"16-02-2009") + COUNTIF('P2'!H9:H2000,"23-02-2009") + COUNTIF('P2'!H9:H2000,"02-03-2009") + COUNTIF('P2'!H9:H2000,"09-03-2009") + COUNTIF('P2'!H9:H2000,"16-03-2009") + COUNTIF('P2'!H9:H2000,"23-03-2009")</f>
        <v>28</v>
      </c>
      <c r="E75" s="34">
        <f>COUNTIFS('P2'!H9:H2000,"9-12-2008") + COUNTIF('P2'!H9:H2000,"16-12-2008") + COUNTIF('P2'!H9:H2000,"23-12-2008") + COUNTIF('P2'!H9:H2000,"30-12-2008") + COUNTIF('P2'!H9:H2000,"06-01-2009") + COUNTIF('P2'!H9:H2000,"13-01-2009") + COUNTIF('P2'!H9:H2000,"20-01-2009") + COUNTIF('P2'!H9:H2000,"27-01-2009") + COUNTIF('P2'!H9:H2000,"03-02-2009") + COUNTIF('P2'!H9:H2000,"10-02-2009") + COUNTIF('P2'!H9:H2000,"17-02-2009") + COUNTIF('P2'!H9:H2000,"24-02-2009") + COUNTIF('P2'!H9:H2000,"03-03-2009") + COUNTIF('P2'!H9:H2000,"10-03-2009") + COUNTIF('P2'!H9:H2000,"17-03-2009") + COUNTIF('P2'!H9:H2000,"24-03-2009")</f>
        <v>10</v>
      </c>
      <c r="F75" s="33">
        <f>COUNTIFS('P2'!H9:H2000,"10-12-2008") + COUNTIF('P2'!H9:H2000,"17-12-2008") + COUNTIF('P2'!H9:H2000,"24-12-2008") + COUNTIF('P2'!H9:H2000,"31-12-2008") + COUNTIF('P2'!H9:H2000,"07-01-2009") + COUNTIF('P2'!H9:H2000,"14-01-2009") + COUNTIF('P2'!H9:H2000,"21-01-2009") + COUNTIF('P2'!H9:H2000,"28-01-2009") + COUNTIF('P2'!H9:H2000,"04-02-2009") + COUNTIF('P2'!H9:H2000,"11-02-2009") + COUNTIF('P2'!H9:H2000,"18-02-2009") + COUNTIF('P2'!H9:H2000,"25-02-2009") + COUNTIF('P2'!H9:H2000,"04-03-2009") + COUNTIF('P2'!H9:H2000,"11-03-2009") + COUNTIF('P2'!H9:H2000,"18-03-2009") + COUNTIF('P2'!H9:H2000,"25-03-2009")</f>
        <v>0</v>
      </c>
      <c r="G75" s="33">
        <f>COUNTIFS('P2'!H9:H2000,"11-12-2008") + COUNTIF('P2'!H9:H2000,"18-12-2008") + COUNTIF('P2'!H9:H2000,"25-12-2008") + COUNTIF('P2'!H9:H2000,"01-01-2009") + COUNTIF('P2'!H9:H2000,"08-01-2009") + COUNTIF('P2'!H9:H2000,"15-01-2009") + COUNTIF('P2'!H9:H2000,"22-01-2009") + COUNTIF('P2'!H9:H2000,"29-01-2009") + COUNTIF('P2'!H9:H2000,"05-02-2009") + COUNTIF('P2'!H9:H2000,"12-02-2009") + COUNTIF('P2'!H9:H2000,"19-02-2009") + COUNTIF('P2'!H9:H2000,"26-02-2009") + COUNTIF('P2'!H9:H2000,"05-03-2009") + COUNTIF('P2'!H9:H2000,"12-03-2009") + COUNTIF('P2'!H9:H2000,"19-03-2009") + COUNTIF('P2'!H9:H2000,"26-03-2009")</f>
        <v>0</v>
      </c>
      <c r="H75" s="33">
        <f>COUNTIFS('P2'!H9:H2000,"12-12-2008") + COUNTIF('P2'!H9:H2000,"19-12-2008") + COUNTIF('P2'!H9:H2000,"26-12-2008") + COUNTIF('P2'!H9:H2000,"02-01-2009") + COUNTIF('P2'!H9:H2000,"09-01-2009") + COUNTIF('P2'!H9:H2000,"16-01-2009") + COUNTIF('P2'!H9:H2000,"23-01-2009") + COUNTIF('P2'!H9:H2000,"30-01-2009") + COUNTIF('P2'!H9:H2000,"06-02-2009") + COUNTIF('P2'!H9:H2000,"13-02-2009") + COUNTIF('P2'!H9:H2000,"20-02-2009") + COUNTIF('P2'!H9:H2000,"27-02-2009") + COUNTIF('P2'!H9:H2000,"06-03-2009") + COUNTIF('P2'!H9:H2000,"13-03-2009") + COUNTIF('P2'!H9:H2000,"20-03-2009") + COUNTIF('P2'!H9:H2000,"27-03-2009")</f>
        <v>40</v>
      </c>
      <c r="I75" s="33">
        <f>COUNTIFS('P2'!H9:H2000,"13-12-2008") + COUNTIF('P2'!H9:H2000,"20-12-2008") + COUNTIF('P2'!H9:H2000,"27-12-2008") + COUNTIF('P2'!H9:H2000,"03-01-2009") + COUNTIF('P2'!H9:H2000,"10-01-2009") + COUNTIF('P2'!H9:H2000,"17-01-2009") + COUNTIF('P2'!H9:H2000,"24-01-2009") + COUNTIF('P2'!H9:H2000,"31-01-2009") + COUNTIF('P2'!H9:H2000,"07-02-2009") + COUNTIF('P2'!H9:H2000,"14-02-2009") + COUNTIF('P2'!H9:H2000,"21-02-2009") + COUNTIF('P2'!H9:H2000,"28-02-2009") + COUNTIF('P2'!H9:H2000,"07-03-2009") + COUNTIF('P2'!H9:H2000,"14-03-2009") + COUNTIF('P2'!H9:H2000,"21-03-2009") + COUNTIF('P2'!H9:H2000,"28-03-2009")</f>
        <v>16</v>
      </c>
      <c r="J75" s="33">
        <f>COUNTIFS('P2'!H9:H2000,"14-12-2008") + COUNTIF('P2'!H9:H2000,"21-12-2008") + COUNTIF('P2'!H9:H2000,"28-12-2008") + COUNTIF('P2'!H9:H2000,"04-01-2009") + COUNTIF('P2'!H9:H2000,"11-01-2009") + COUNTIF('P2'!H9:H2000,"18-01-2009") + COUNTIF('P2'!H9:H2000,"25-01-2009") + COUNTIF('P2'!H9:H2000,"01-02-2009") + COUNTIF('P2'!H9:H2000,"08-02-2009") + COUNTIF('P2'!H9:H2000,"15-02-2009") + COUNTIF('P2'!H9:H2000,"22-02-2009") + COUNTIF('P2'!H9:H2000,"01-03-2009") + COUNTIF('P2'!H9:H2000,"08-03-2009") + COUNTIF('P2'!H9:H2000,"15-03-2009") + COUNTIF('P2'!H9:H2000,"22-03-2009") + COUNTIF('P2'!H9:H2000,"29-03-2009")</f>
        <v>0</v>
      </c>
    </row>
    <row r="76" spans="1:10">
      <c r="A76" s="74"/>
      <c r="B76" s="72" t="s">
        <v>23</v>
      </c>
      <c r="C76" s="36" t="s">
        <v>21</v>
      </c>
      <c r="D76" s="25"/>
      <c r="E76" s="25"/>
      <c r="F76" s="25"/>
      <c r="G76" s="25"/>
      <c r="H76" s="25"/>
      <c r="I76" s="25"/>
      <c r="J76" s="25"/>
    </row>
    <row r="77" spans="1:10">
      <c r="A77" s="74"/>
      <c r="B77" s="72"/>
      <c r="C77" s="36" t="s">
        <v>24</v>
      </c>
      <c r="D77" s="25"/>
      <c r="E77" s="25"/>
      <c r="F77" s="25"/>
      <c r="G77" s="25"/>
      <c r="H77" s="25"/>
      <c r="I77" s="25"/>
      <c r="J77" s="25"/>
    </row>
    <row r="78" spans="1:10">
      <c r="A78" s="74">
        <v>4</v>
      </c>
      <c r="B78" s="73" t="s">
        <v>20</v>
      </c>
      <c r="C78" s="32" t="s">
        <v>21</v>
      </c>
      <c r="D78" s="33">
        <f>COUNTIFS('P3'!B9:B1999,"8-12-2008") + COUNTIF('P3'!B9:B1999,"15-12-2008") + COUNTIF('P3'!B9:B1999,"22-12-2008") + COUNTIF('P3'!B9:B1999,"29-12-2008") + COUNTIF('P3'!B9:B1999,"05-01-2009") + COUNTIF('P3'!B9:B1999,"12-01-2009") + COUNTIF('P3'!B9:B1999,"19-01-2009") + COUNTIF('P3'!B9:B1999,"26-01-2009") + COUNTIF('P3'!B9:B1999,"02-02-2009") + COUNTIF('P3'!B9:B1999,"09-02-2009") + COUNTIF('P3'!B9:B1999,"16-02-2009") + COUNTIF('P3'!B9:B1999,"23-02-2009") + COUNTIF('P3'!B9:B1999,"02-03-2009") + COUNTIF('P3'!B9:B1999,"09-03-2009") + COUNTIF('P3'!B9:B1999,"16-03-2009") + COUNTIF('P3'!B9:B1999,"23-03-2009")</f>
        <v>19</v>
      </c>
      <c r="E78" s="34">
        <f>COUNTIFS('P3'!B9:B1999,"9-12-2008") + COUNTIF('P3'!B9:B1999,"16-12-2008") + COUNTIF('P3'!B9:B1999,"23-12-2008") + COUNTIF('P3'!B9:B1999,"30-12-2008") + COUNTIF('P3'!B9:B1999,"06-01-2009") + COUNTIF('P3'!B9:B1999,"13-01-2009") + COUNTIF('P3'!B9:B1999,"20-01-2009") + COUNTIF('P3'!B9:B1999,"27-01-2009") + COUNTIF('P3'!B9:B1999,"03-02-2009") + COUNTIF('P3'!B9:B1999,"10-02-2009") + COUNTIF('P3'!B9:B1999,"17-02-2009") + COUNTIF('P3'!B9:B1999,"24-02-2009") + COUNTIF('P3'!B9:B1999,"03-03-2009") + COUNTIF('P3'!B9:B1999,"10-03-2009") + COUNTIF('P3'!B9:B1999,"17-03-2009") + COUNTIF('P3'!B9:B1999,"24-03-2009")</f>
        <v>2</v>
      </c>
      <c r="F78" s="34">
        <f>COUNTIFS('P3'!B9:B1999,"10-12-2008") + COUNTIF('P3'!B9:B1999,"17-12-2008") + COUNTIF('P3'!B9:B1999,"24-12-2008") + COUNTIF('P3'!B9:B1999,"31-12-2008") + COUNTIF('P3'!B9:B1999,"07-01-2009") + COUNTIF('P3'!B9:B1999,"14-01-2009") + COUNTIF('P3'!B9:B1999,"21-01-2009") + COUNTIF('P3'!B9:B1999,"28-01-2009") + COUNTIF('P3'!B9:B1999,"04-02-2009") + COUNTIF('P3'!B9:B1999,"11-02-2009") + COUNTIF('P3'!B9:B1999,"18-02-2009") + COUNTIF('P3'!B9:B1999,"25-02-2009") + COUNTIF('P3'!B9:B1999,"04-03-2009") + COUNTIF('P3'!B9:B1999,"11-03-2009") + COUNTIF('P3'!B9:B1999,"18-03-2009") + COUNTIF('P3'!B9:B1999,"25-03-2009")</f>
        <v>0</v>
      </c>
      <c r="G78" s="34">
        <f>COUNTIFS('P3'!B9:B1999,"11-12-2008") + COUNTIF('P3'!B9:B1999,"18-12-2008") + COUNTIF('P3'!B9:B1999,"25-12-2008") + COUNTIF('P3'!B9:B1999,"01-01-2009") + COUNTIF('P3'!B9:B1999,"08-01-2009") + COUNTIF('P3'!B9:B1999,"15-01-2009") + COUNTIF('P3'!B9:B1999,"22-01-2009") + COUNTIF('P3'!B9:B1999,"29-01-2009") + COUNTIF('P3'!B9:B1999,"05-02-2009") + COUNTIF('P3'!B9:B1999,"12-02-2009") + COUNTIF('P3'!B9:B1999,"19-02-2009") + COUNTIF('P3'!B9:B1999,"26-02-2009") + COUNTIF('P3'!B9:B1999,"05-03-2009") + COUNTIF('P3'!B9:B1999,"12-03-2009") + COUNTIF('P3'!B9:B1999,"19-03-2009") + COUNTIF('P3'!B9:B1999,"26-03-2009")</f>
        <v>0</v>
      </c>
      <c r="H78" s="34">
        <f>COUNTIFS('P3'!B9:B1999,"12-12-2008") + COUNTIF('P3'!B9:B1999,"19-12-2008") + COUNTIF('P3'!B9:B1999,"26-12-2008") + COUNTIF('P3'!B9:B1999,"02-01-2009") + COUNTIF('P3'!B9:B1999,"09-01-2009") + COUNTIF('P3'!B9:B1999,"16-01-2009") + COUNTIF('P3'!B9:B1999,"23-01-2009") + COUNTIF('P3'!B9:B1999,"30-01-2009") + COUNTIF('P3'!B9:B1999,"06-02-2009") + COUNTIF('P3'!B9:B1999,"13-02-2009") + COUNTIF('P3'!B9:B1999,"20-02-2009") + COUNTIF('P3'!B9:B1999,"27-02-2009") + COUNTIF('P3'!B9:B1999,"06-03-2009") + COUNTIF('P3'!B9:B1999,"13-03-2009") + COUNTIF('P3'!B9:B1999,"20-03-2009") + COUNTIF('P3'!B9:B1999,"27-03-2009")</f>
        <v>11</v>
      </c>
      <c r="I78" s="34">
        <f>COUNTIFS('P3'!B9:B1999,"13-12-2008") + COUNTIF('P3'!B9:B1999,"20-12-2008") + COUNTIF('P3'!B9:B1999,"27-12-2008") + COUNTIF('P3'!B9:B1999,"03-01-2009") + COUNTIF('P3'!B9:B1999,"10-01-2009") + COUNTIF('P3'!B9:B1999,"17-01-2009") + COUNTIF('P3'!B9:B1999,"24-01-2009") + COUNTIF('P3'!B9:B1999,"31-01-2009") + COUNTIF('P3'!B9:B1999,"07-02-2009") + COUNTIF('P3'!B9:B1999,"14-02-2009") + COUNTIF('P3'!B9:B1999,"21-02-2009") + COUNTIF('P3'!B9:B1999,"28-02-2009") + COUNTIF('P3'!B9:B1999,"07-03-2009") + COUNTIF('P3'!B9:B1999,"14-03-2009") + COUNTIF('P3'!B9:B1999,"21-03-2009") + COUNTIF('P3'!B9:B1999,"28-03-2009")</f>
        <v>0</v>
      </c>
      <c r="J78" s="34">
        <f>COUNTIFS('P3'!B9:B1999,"14-12-2008") + COUNTIF('P3'!B9:B1999,"21-12-2008") + COUNTIF('P3'!B9:B1999,"28-12-2008") + COUNTIF('P3'!B9:B1999,"04-01-2009") + COUNTIF('P3'!B9:B1999,"11-01-2009") + COUNTIF('P3'!B9:B1999,"18-01-2009") + COUNTIF('P3'!B9:B1999,"25-01-2009") + COUNTIF('P3'!B9:B1999,"01-02-2009") + COUNTIF('P3'!B9:B1999,"08-02-2009") + COUNTIF('P3'!B9:B1999,"15-02-2009") + COUNTIF('P3'!B9:B1999,"22-02-2009") + COUNTIF('P3'!B9:B1999,"01-03-2009") + COUNTIF('P3'!B9:B1999,"08-03-2009") + COUNTIF('P3'!B9:B1999,"15-03-2009") + COUNTIF('P3'!B9:B1999,"22-03-2009") + COUNTIF('P3'!B9:B1999,"29-03-2009")</f>
        <v>8</v>
      </c>
    </row>
    <row r="79" spans="1:10">
      <c r="A79" s="74"/>
      <c r="B79" s="73"/>
      <c r="C79" s="32" t="s">
        <v>22</v>
      </c>
      <c r="D79" s="33">
        <f>COUNTIFS('P3'!H9:H1999,"8-12-2008") + COUNTIF('P3'!H9:H1999,"15-12-2008") + COUNTIF('P3'!H9:H1999,"22-12-2008") + COUNTIF('P3'!H9:H1999,"29-12-2008") + COUNTIF('P3'!H9:H1999,"05-01-2009") + COUNTIF('P3'!H9:H1999,"12-01-2009") + COUNTIF('P3'!H9:H1999,"19-01-2009") + COUNTIF('P3'!H9:H1999,"26-01-2009") + COUNTIF('P3'!H9:H1999,"02-02-2009") + COUNTIF('P3'!H9:H1999,"09-02-2009") + COUNTIF('P3'!H9:H1999,"16-02-2009") + COUNTIF('P3'!H9:H1999,"23-02-2009") + COUNTIF('P3'!H9:H1999,"02-03-2009") + COUNTIF('P3'!H9:H1999,"09-03-2009") + COUNTIF('P3'!H9:H1999,"16-03-2009") + COUNTIF('P3'!H9:H1999,"23-03-2009")</f>
        <v>25</v>
      </c>
      <c r="E79" s="34">
        <f>COUNTIFS('P3'!H9:H1999,"9-12-2008") + COUNTIF('P3'!H9:H1999,"16-12-2008") + COUNTIF('P3'!H9:H1999,"23-12-2008") + COUNTIF('P3'!H9:H1999,"30-12-2008") + COUNTIF('P3'!H9:H1999,"06-01-2009") + COUNTIF('P3'!H9:H1999,"13-01-2009") + COUNTIF('P3'!H9:H1999,"20-01-2009") + COUNTIF('P3'!H9:H1999,"27-01-2009") + COUNTIF('P3'!H9:H1999,"03-02-2009") + COUNTIF('P3'!H9:H1999,"10-02-2009") + COUNTIF('P3'!H9:H1999,"17-02-2009") + COUNTIF('P3'!H9:H1999,"24-02-2009") + COUNTIF('P3'!H9:H1999,"03-03-2009") + COUNTIF('P3'!H9:H1999,"10-03-2009") + COUNTIF('P3'!H9:H1999,"17-03-2009") + COUNTIF('P3'!H9:H1999,"24-03-2009")</f>
        <v>23</v>
      </c>
      <c r="F79" s="33">
        <f>COUNTIFS('P3'!H9:H1999,"10-12-2008") + COUNTIF('P3'!H9:H1999,"17-12-2008") + COUNTIF('P3'!H9:H1999,"24-12-2008") + COUNTIF('P3'!H9:H1999,"31-12-2008") + COUNTIF('P3'!H9:H1999,"07-01-2009") + COUNTIF('P3'!H9:H1999,"14-01-2009") + COUNTIF('P3'!H9:H1999,"21-01-2009") + COUNTIF('P3'!H9:H1999,"28-01-2009") + COUNTIF('P3'!H9:H1999,"04-02-2009") + COUNTIF('P3'!H9:H1999,"11-02-2009") + COUNTIF('P3'!H9:H1999,"18-02-2009") + COUNTIF('P3'!H9:H1999,"25-02-2009") + COUNTIF('P3'!H9:H1999,"04-03-2009") + COUNTIF('P3'!H9:H1999,"11-03-2009") + COUNTIF('P3'!H9:H1999,"18-03-2009") + COUNTIF('P3'!H9:H1999,"25-03-2009")</f>
        <v>0</v>
      </c>
      <c r="G79" s="33">
        <f>COUNTIFS('P3'!H9:H1999,"11-12-2008") + COUNTIF('P3'!H9:H1999,"18-12-2008") + COUNTIF('P3'!H9:H1999,"25-12-2008") + COUNTIF('P3'!H9:H1999,"01-01-2009") + COUNTIF('P3'!H9:H1999,"08-01-2009") + COUNTIF('P3'!H9:H1999,"15-01-2009") + COUNTIF('P3'!H9:H1999,"22-01-2009") + COUNTIF('P3'!H9:H1999,"29-01-2009") + COUNTIF('P3'!H9:H1999,"05-02-2009") + COUNTIF('P3'!H9:H1999,"12-02-2009") + COUNTIF('P3'!H9:H1999,"19-02-2009") + COUNTIF('P3'!H9:H1999,"26-02-2009") + COUNTIF('P3'!H9:H1999,"05-03-2009") + COUNTIF('P3'!H9:H1999,"12-03-2009") + COUNTIF('P3'!H9:H1999,"19-03-2009") + COUNTIF('P3'!H9:H1999,"26-03-2009")</f>
        <v>2</v>
      </c>
      <c r="H79" s="33">
        <f>COUNTIFS('P3'!H9:H1999,"12-12-2008") + COUNTIF('P3'!H9:H1999,"19-12-2008") + COUNTIF('P3'!H9:H1999,"26-12-2008") + COUNTIF('P3'!H9:H1999,"02-01-2009") + COUNTIF('P3'!H9:H1999,"09-01-2009") + COUNTIF('P3'!H9:H1999,"16-01-2009") + COUNTIF('P3'!H9:H1999,"23-01-2009") + COUNTIF('P3'!H9:H1999,"30-01-2009") + COUNTIF('P3'!H9:H1999,"06-02-2009") + COUNTIF('P3'!H9:H1999,"13-02-2009") + COUNTIF('P3'!H9:H1999,"20-02-2009") + COUNTIF('P3'!H9:H1999,"27-02-2009") + COUNTIF('P3'!H9:H1999,"06-03-2009") + COUNTIF('P3'!H9:H1999,"13-03-2009") + COUNTIF('P3'!H9:H1999,"20-03-2009") + COUNTIF('P3'!H9:H1999,"27-03-2009")</f>
        <v>20</v>
      </c>
      <c r="I79" s="33">
        <f>COUNTIFS('P3'!H9:H1999,"13-12-2008") + COUNTIF('P3'!H9:H1999,"20-12-2008") + COUNTIF('P3'!H9:H1999,"27-12-2008") + COUNTIF('P3'!H9:H1999,"03-01-2009") + COUNTIF('P3'!H9:H1999,"10-01-2009") + COUNTIF('P3'!H9:H1999,"17-01-2009") + COUNTIF('P3'!H9:H1999,"24-01-2009") + COUNTIF('P3'!H9:H1999,"31-01-2009") + COUNTIF('P3'!H9:H1999,"07-02-2009") + COUNTIF('P3'!H9:H1999,"14-02-2009") + COUNTIF('P3'!H9:H1999,"21-02-2009") + COUNTIF('P3'!H9:H1999,"28-02-2009") + COUNTIF('P3'!H9:H1999,"07-03-2009") + COUNTIF('P3'!H9:H1999,"14-03-2009") + COUNTIF('P3'!H9:H1999,"21-03-2009") + COUNTIF('P3'!H9:H1999,"28-03-2009")</f>
        <v>0</v>
      </c>
      <c r="J79" s="33">
        <f>COUNTIFS('P3'!H9:H1999,"14-12-2008") + COUNTIF('P3'!H9:H1999,"21-12-2008") + COUNTIF('P3'!H9:H1999,"28-12-2008") + COUNTIF('P3'!H9:H1999,"04-01-2009") + COUNTIF('P3'!H9:H1999,"11-01-2009") + COUNTIF('P3'!H9:H1999,"18-01-2009") + COUNTIF('P3'!H9:H1999,"25-01-2009") + COUNTIF('P3'!H9:H1999,"01-02-2009") + COUNTIF('P3'!H9:H1999,"08-02-2009") + COUNTIF('P3'!H9:H1999,"15-02-2009") + COUNTIF('P3'!H9:H1999,"22-02-2009") + COUNTIF('P3'!H9:H1999,"01-03-2009") + COUNTIF('P3'!H9:H1999,"08-03-2009") + COUNTIF('P3'!H9:H1999,"15-03-2009") + COUNTIF('P3'!H9:H1999,"22-03-2009") + COUNTIF('P3'!H9:H1999,"29-03-2009")</f>
        <v>0</v>
      </c>
    </row>
    <row r="80" spans="1:10">
      <c r="A80" s="74"/>
      <c r="B80" s="72" t="s">
        <v>23</v>
      </c>
      <c r="C80" s="36" t="s">
        <v>21</v>
      </c>
      <c r="D80" s="25"/>
      <c r="E80" s="25"/>
      <c r="F80" s="25"/>
      <c r="G80" s="25"/>
      <c r="H80" s="25"/>
      <c r="I80" s="25"/>
      <c r="J80" s="25"/>
    </row>
    <row r="81" spans="1:27">
      <c r="A81" s="74"/>
      <c r="B81" s="72"/>
      <c r="C81" s="36" t="s">
        <v>24</v>
      </c>
      <c r="D81" s="25"/>
      <c r="E81" s="25"/>
      <c r="F81" s="25"/>
      <c r="G81" s="25"/>
      <c r="H81" s="25"/>
      <c r="I81" s="25"/>
      <c r="J81" s="25"/>
    </row>
    <row r="82" spans="1:27">
      <c r="A82" s="74">
        <v>5</v>
      </c>
      <c r="B82" s="73" t="s">
        <v>20</v>
      </c>
      <c r="C82" s="32" t="s">
        <v>21</v>
      </c>
      <c r="D82" s="33">
        <f>COUNTIFS('P5'!B9:B2000,"8-12-2008") + COUNTIF('P5'!B9:B2000,"15-12-2008") + COUNTIF('P5'!B9:B2000,"22-12-2008") + COUNTIF('P5'!B9:B2000,"29-12-2008") + COUNTIF('P5'!B9:B2000,"05-01-2009") + COUNTIF('P5'!B9:B2000,"12-01-2009") + COUNTIF('P5'!B9:B2000,"19-01-2009") + COUNTIF('P5'!B9:B2000,"26-01-2009") + COUNTIF('P5'!B9:B2000,"02-02-2009") + COUNTIF('P5'!B9:B2000,"09-02-2009") + COUNTIF('P5'!B9:B2000,"16-02-2009") + COUNTIF('P5'!B9:B2000,"23-02-2009") + COUNTIF('P5'!B9:B2000,"02-03-2009") + COUNTIF('P5'!B9:B2000,"09-03-2009") + COUNTIF('P5'!B9:B2000,"16-03-2009") + COUNTIF('P5'!B9:B2000,"23-03-2009")</f>
        <v>0</v>
      </c>
      <c r="E82" s="34">
        <f>COUNTIFS('P5'!B9:B2000,"9-12-2008") + COUNTIF('P5'!B9:B2000,"16-12-2008") + COUNTIF('P5'!B9:B2000,"23-12-2008") + COUNTIF('P5'!B9:B2000,"30-12-2008") + COUNTIF('P5'!B9:B2000,"06-01-2009") + COUNTIF('P5'!B9:B2000,"13-01-2009") + COUNTIF('P5'!B9:B2000,"20-01-2009") + COUNTIF('P5'!B9:B2000,"27-01-2009") + COUNTIF('P5'!B9:B2000,"03-02-2009") + COUNTIF('P5'!B9:B2000,"10-02-2009") + COUNTIF('P5'!B9:B2000,"17-02-2009") + COUNTIF('P5'!B9:B2000,"24-02-2009") + COUNTIF('P5'!B9:B2000,"03-03-2009") + COUNTIF('P5'!B9:B2000,"10-03-2009") + COUNTIF('P5'!B9:B2000,"17-03-2009") + COUNTIF('P5'!B9:B2000,"24-03-2009")</f>
        <v>0</v>
      </c>
      <c r="F82" s="34">
        <f>COUNTIFS('P5'!B9:B2000,"10-12-2008") + COUNTIF('P5'!B9:B2000,"17-12-2008") + COUNTIF('P5'!B9:B2000,"24-12-2008") + COUNTIF('P5'!B9:B2000,"31-12-2008") + COUNTIF('P5'!B9:B2000,"07-01-2009") + COUNTIF('P5'!B9:B2000,"14-01-2009") + COUNTIF('P5'!B9:B2000,"21-01-2009") + COUNTIF('P5'!B9:B2000,"28-01-2009") + COUNTIF('P5'!B9:B2000,"04-02-2009") + COUNTIF('P5'!B9:B2000,"11-02-2009") + COUNTIF('P5'!B9:B2000,"18-02-2009") + COUNTIF('P5'!B9:B2000,"25-02-2009") + COUNTIF('P5'!B9:B2000,"04-03-2009") + COUNTIF('P5'!B9:B2000,"11-03-2009") + COUNTIF('P5'!B9:B2000,"18-03-2009") + COUNTIF('P5'!B9:B2000,"25-03-2009")</f>
        <v>0</v>
      </c>
      <c r="G82" s="34">
        <f>COUNTIFS('P5'!B9:B2000,"11-12-2008") + COUNTIF('P5'!B9:B2000,"18-12-2008") + COUNTIF('P5'!B9:B2000,"25-12-2008") + COUNTIF('P5'!B9:B2000,"01-01-2009") + COUNTIF('P5'!B9:B2000,"08-01-2009") + COUNTIF('P5'!B9:B2000,"15-01-2009") + COUNTIF('P5'!B9:B2000,"22-01-2009") + COUNTIF('P5'!B9:B2000,"29-01-2009") + COUNTIF('P5'!B9:B2000,"05-02-2009") + COUNTIF('P5'!B9:B2000,"12-02-2009") + COUNTIF('P5'!B9:B2000,"19-02-2009") + COUNTIF('P5'!B9:B2000,"26-02-2009") + COUNTIF('P5'!B9:B2000,"05-03-2009") + COUNTIF('P5'!B9:B2000,"12-03-2009") + COUNTIF('P5'!B9:B2000,"19-03-2009") + COUNTIF('P5'!B9:B2000,"26-03-2009")</f>
        <v>0</v>
      </c>
      <c r="H82" s="34">
        <f>COUNTIFS('P5'!B9:B2000,"12-12-2008") + COUNTIF('P5'!B9:B2000,"19-12-2008") + COUNTIF('P5'!B9:B2000,"26-12-2008") + COUNTIF('P5'!B9:B2000,"02-01-2009") + COUNTIF('P5'!B9:B2000,"09-01-2009") + COUNTIF('P5'!B9:B2000,"16-01-2009") + COUNTIF('P5'!B9:B2000,"23-01-2009") + COUNTIF('P5'!B9:B2000,"30-01-2009") + COUNTIF('P5'!B9:B2000,"06-02-2009") + COUNTIF('P5'!B9:B2000,"13-02-2009") + COUNTIF('P5'!B9:B2000,"20-02-2009") + COUNTIF('P5'!B9:B2000,"27-02-2009") + COUNTIF('P5'!B9:B2000,"06-03-2009") + COUNTIF('P5'!B9:B2000,"13-03-2009") + COUNTIF('P5'!B9:B2000,"20-03-2009") + COUNTIF('P5'!B9:B2000,"27-03-2009")</f>
        <v>0</v>
      </c>
      <c r="I82" s="34">
        <f>COUNTIFS('P5'!B9:B2000,"13-12-2008") + COUNTIF('P5'!B9:B2000,"20-12-2008") + COUNTIF('P5'!B9:B2000,"27-12-2008") + COUNTIF('P5'!B9:B2000,"03-01-2009") + COUNTIF('P5'!B9:B2000,"10-01-2009") + COUNTIF('P5'!B9:B2000,"17-01-2009") + COUNTIF('P5'!B9:B2000,"24-01-2009") + COUNTIF('P5'!B9:B2000,"31-01-2009") + COUNTIF('P5'!B9:B2000,"07-02-2009") + COUNTIF('P5'!B9:B2000,"14-02-2009") + COUNTIF('P5'!B9:B2000,"21-02-2009") + COUNTIF('P5'!B9:B2000,"28-02-2009") + COUNTIF('P5'!B9:B2000,"07-03-2009") + COUNTIF('P5'!B9:B2000,"14-03-2009") + COUNTIF('P5'!B9:B2000,"21-03-2009") + COUNTIF('P5'!B9:B2000,"28-03-2009")</f>
        <v>0</v>
      </c>
      <c r="J82" s="34">
        <f>COUNTIFS('P5'!B9:B2000,"14-12-2008") + COUNTIF('P5'!B9:B2000,"21-12-2008") + COUNTIF('P5'!B9:B2000,"28-12-2008") + COUNTIF('P5'!B9:B2000,"04-01-2009") + COUNTIF('P5'!B9:B2000,"11-01-2009") + COUNTIF('P5'!B9:B2000,"18-01-2009") + COUNTIF('P5'!B9:B2000,"25-01-2009") + COUNTIF('P5'!B9:B2000,"01-02-2009") + COUNTIF('P5'!B9:B2000,"08-02-2009") + COUNTIF('P5'!B9:B2000,"15-02-2009") + COUNTIF('P5'!B9:B2000,"22-02-2009") + COUNTIF('P5'!B9:B2000,"01-03-2009") + COUNTIF('P5'!B9:B2000,"08-03-2009") + COUNTIF('P5'!B9:B2000,"15-03-2009") + COUNTIF('P5'!B9:B2000,"22-03-2009") + COUNTIF('P5'!B9:B2000,"29-03-2009")</f>
        <v>1</v>
      </c>
    </row>
    <row r="83" spans="1:27">
      <c r="A83" s="74"/>
      <c r="B83" s="73"/>
      <c r="C83" s="32" t="s">
        <v>22</v>
      </c>
      <c r="D83" s="33">
        <f>COUNTIFS('P5'!H9:H2000,"8-12-2008") + COUNTIF('P5'!H9:H2000,"15-12-2008") + COUNTIF('P5'!H9:H2000,"22-12-2008") + COUNTIF('P5'!H9:H2000,"29-12-2008") + COUNTIF('P5'!H9:H2000,"05-01-2009") + COUNTIF('P5'!H9:H2000,"12-01-2009") + COUNTIF('P5'!H9:H2000,"19-01-2009") + COUNTIF('P5'!H9:H2000,"26-01-2009") + COUNTIF('P5'!H9:H2000,"02-02-2009") + COUNTIF('P5'!H9:H2000,"09-02-2009") + COUNTIF('P5'!H9:H2000,"16-02-2009") + COUNTIF('P5'!H9:H2000,"23-02-2009") + COUNTIF('P5'!H9:H2000,"02-03-2009") + COUNTIF('P5'!H9:H2000,"09-03-2009") + COUNTIF('P5'!H9:H2000,"16-03-2009") + COUNTIF('P5'!H9:H2000,"23-03-2009")</f>
        <v>6</v>
      </c>
      <c r="E83" s="34">
        <f>COUNTIFS('P5'!H9:H2000,"9-12-2008") + COUNTIF('P5'!H9:H2000,"16-12-2008") + COUNTIF('P5'!H9:H2000,"23-12-2008") + COUNTIF('P5'!H9:H2000,"30-12-2008") + COUNTIF('P5'!H9:H2000,"06-01-2009") + COUNTIF('P5'!H9:H2000,"13-01-2009") + COUNTIF('P5'!H9:H2000,"20-01-2009") + COUNTIF('P5'!H9:H2000,"27-01-2009") + COUNTIF('P5'!H9:H2000,"03-02-2009") + COUNTIF('P5'!H9:H2000,"10-02-2009") + COUNTIF('P5'!H9:H2000,"17-02-2009") + COUNTIF('P5'!H9:H2000,"24-02-2009") + COUNTIF('P5'!H9:H2000,"03-03-2009") + COUNTIF('P5'!H9:H2000,"10-03-2009") + COUNTIF('P5'!H9:H2000,"17-03-2009") + COUNTIF('P5'!H9:H2000,"24-03-2009")</f>
        <v>0</v>
      </c>
      <c r="F83" s="33">
        <f>COUNTIFS('P5'!H9:H2000,"10-12-2008") + COUNTIF('P5'!H9:H2000,"17-12-2008") + COUNTIF('P5'!H9:H2000,"24-12-2008") + COUNTIF('P5'!H9:H2000,"31-12-2008") + COUNTIF('P5'!H9:H2000,"07-01-2009") + COUNTIF('P5'!H9:H2000,"14-01-2009") + COUNTIF('P5'!H9:H2000,"21-01-2009") + COUNTIF('P5'!H9:H2000,"28-01-2009") + COUNTIF('P5'!H9:H2000,"04-02-2009") + COUNTIF('P5'!H9:H2000,"11-02-2009") + COUNTIF('P5'!H9:H2000,"18-02-2009") + COUNTIF('P5'!H9:H2000,"25-02-2009") + COUNTIF('P5'!H9:H2000,"04-03-2009") + COUNTIF('P5'!H9:H2000,"11-03-2009") + COUNTIF('P5'!H9:H2000,"18-03-2009") + COUNTIF('P5'!H9:H2000,"25-03-2009")</f>
        <v>0</v>
      </c>
      <c r="G83" s="33">
        <f>COUNTIFS('P5'!H9:H2000,"11-12-2008") + COUNTIF('P5'!H9:H2000,"18-12-2008") + COUNTIF('P5'!H9:H2000,"25-12-2008") + COUNTIF('P5'!H9:H2000,"01-01-2009") + COUNTIF('P5'!H9:H2000,"08-01-2009") + COUNTIF('P5'!H9:H2000,"15-01-2009") + COUNTIF('P5'!H9:H2000,"22-01-2009") + COUNTIF('P5'!H9:H2000,"29-01-2009") + COUNTIF('P5'!H9:H2000,"05-02-2009") + COUNTIF('P5'!H9:H2000,"12-02-2009") + COUNTIF('P5'!H9:H2000,"19-02-2009") + COUNTIF('P5'!H9:H2000,"26-02-2009") + COUNTIF('P5'!H9:H2000,"05-03-2009") + COUNTIF('P5'!H9:H2000,"12-03-2009") + COUNTIF('P5'!H9:H2000,"19-03-2009") + COUNTIF('P5'!H9:H2000,"26-03-2009")</f>
        <v>0</v>
      </c>
      <c r="H83" s="33">
        <f>COUNTIFS('P5'!H9:H2000,"12-12-2008") + COUNTIF('P5'!H9:H2000,"19-12-2008") + COUNTIF('P5'!H9:H2000,"26-12-2008") + COUNTIF('P5'!H9:H2000,"02-01-2009") + COUNTIF('P5'!H9:H2000,"09-01-2009") + COUNTIF('P5'!H9:H2000,"16-01-2009") + COUNTIF('P5'!H9:H2000,"23-01-2009") + COUNTIF('P5'!H9:H2000,"30-01-2009") + COUNTIF('P5'!H9:H2000,"06-02-2009") + COUNTIF('P5'!H9:H2000,"13-02-2009") + COUNTIF('P5'!H9:H2000,"20-02-2009") + COUNTIF('P5'!H9:H2000,"27-02-2009") + COUNTIF('P5'!H9:H2000,"06-03-2009") + COUNTIF('P5'!H9:H2000,"13-03-2009") + COUNTIF('P5'!H9:H2000,"20-03-2009") + COUNTIF('P5'!H9:H2000,"27-03-2009")</f>
        <v>9</v>
      </c>
      <c r="I83" s="33">
        <f>COUNTIFS('P5'!H9:H2000,"13-12-2008") + COUNTIF('P5'!H9:H2000,"20-12-2008") + COUNTIF('P5'!H9:H2000,"27-12-2008") + COUNTIF('P5'!H9:H2000,"03-01-2009") + COUNTIF('P5'!H9:H2000,"10-01-2009") + COUNTIF('P5'!H9:H2000,"17-01-2009") + COUNTIF('P5'!H9:H2000,"24-01-2009") + COUNTIF('P5'!H9:H2000,"31-01-2009") + COUNTIF('P5'!H9:H2000,"07-02-2009") + COUNTIF('P5'!H9:H2000,"14-02-2009") + COUNTIF('P5'!H9:H2000,"21-02-2009") + COUNTIF('P5'!H9:H2000,"28-02-2009") + COUNTIF('P5'!H9:H2000,"07-03-2009") + COUNTIF('P5'!H9:H2000,"14-03-2009") + COUNTIF('P5'!H9:H2000,"21-03-2009") + COUNTIF('P5'!H9:H2000,"28-03-2009")</f>
        <v>0</v>
      </c>
      <c r="J83" s="33">
        <f>COUNTIFS('P5'!H9:H2000,"14-12-2008") + COUNTIF('P5'!H9:H2000,"21-12-2008") + COUNTIF('P5'!H9:H2000,"28-12-2008") + COUNTIF('P5'!H9:H2000,"04-01-2009") + COUNTIF('P5'!H9:H2000,"11-01-2009") + COUNTIF('P5'!H9:H2000,"18-01-2009") + COUNTIF('P5'!H9:H2000,"25-01-2009") + COUNTIF('P5'!H9:H2000,"01-02-2009") + COUNTIF('P5'!H9:H2000,"08-02-2009") + COUNTIF('P5'!H9:H2000,"15-02-2009") + COUNTIF('P5'!H9:H2000,"22-02-2009") + COUNTIF('P5'!H9:H2000,"01-03-2009") + COUNTIF('P5'!H9:H2000,"08-03-2009") + COUNTIF('P5'!H9:H2000,"15-03-2009") + COUNTIF('P5'!H9:H2000,"22-03-2009") + COUNTIF('P5'!H9:H2000,"29-03-2009")</f>
        <v>0</v>
      </c>
    </row>
    <row r="84" spans="1:27">
      <c r="A84" s="74"/>
      <c r="B84" s="72" t="s">
        <v>23</v>
      </c>
      <c r="C84" s="36" t="s">
        <v>21</v>
      </c>
      <c r="D84" s="25"/>
      <c r="E84" s="25"/>
      <c r="F84" s="25"/>
      <c r="G84" s="25"/>
      <c r="H84" s="25"/>
      <c r="I84" s="25"/>
      <c r="J84" s="25"/>
    </row>
    <row r="85" spans="1:27">
      <c r="A85" s="74"/>
      <c r="B85" s="72"/>
      <c r="C85" s="36" t="s">
        <v>24</v>
      </c>
      <c r="D85" s="25"/>
      <c r="E85" s="25"/>
      <c r="F85" s="25"/>
      <c r="G85" s="25"/>
      <c r="H85" s="25"/>
      <c r="I85" s="25"/>
      <c r="J85" s="25"/>
    </row>
    <row r="86" spans="1:27">
      <c r="A86" s="75" t="s">
        <v>18</v>
      </c>
      <c r="B86" s="78" t="s">
        <v>20</v>
      </c>
      <c r="C86" s="39" t="s">
        <v>21</v>
      </c>
      <c r="D86" s="40">
        <f>AVERAGE(D82,D78,D74,D70,D66,D62)</f>
        <v>8</v>
      </c>
      <c r="E86" s="40">
        <f t="shared" ref="E86:J86" si="4">AVERAGE(E82,E78,E74,E70,E66,E62)</f>
        <v>2</v>
      </c>
      <c r="F86" s="40">
        <f t="shared" si="4"/>
        <v>0</v>
      </c>
      <c r="G86" s="40">
        <f t="shared" si="4"/>
        <v>0</v>
      </c>
      <c r="H86" s="40">
        <f t="shared" si="4"/>
        <v>7.6</v>
      </c>
      <c r="I86" s="40">
        <f t="shared" si="4"/>
        <v>1</v>
      </c>
      <c r="J86" s="40">
        <f t="shared" si="4"/>
        <v>1.8</v>
      </c>
    </row>
    <row r="87" spans="1:27">
      <c r="A87" s="76"/>
      <c r="B87" s="79"/>
      <c r="C87" s="35" t="s">
        <v>22</v>
      </c>
      <c r="D87" s="40">
        <f>AVERAGE(D83,D79,D75,D71,D67,D63)</f>
        <v>12.2</v>
      </c>
      <c r="E87" s="40">
        <f t="shared" ref="E87:J87" si="5">AVERAGE(E83,E79,E75,E71,E67,E63)</f>
        <v>6.8</v>
      </c>
      <c r="F87" s="40">
        <f t="shared" si="5"/>
        <v>0</v>
      </c>
      <c r="G87" s="40">
        <f t="shared" si="5"/>
        <v>0.4</v>
      </c>
      <c r="H87" s="40">
        <f t="shared" si="5"/>
        <v>14.8</v>
      </c>
      <c r="I87" s="40">
        <f t="shared" si="5"/>
        <v>3.4</v>
      </c>
      <c r="J87" s="40">
        <f t="shared" si="5"/>
        <v>0.2</v>
      </c>
    </row>
    <row r="88" spans="1:27">
      <c r="A88" s="76"/>
      <c r="B88" s="80" t="s">
        <v>23</v>
      </c>
      <c r="C88" s="37" t="s">
        <v>21</v>
      </c>
      <c r="D88" s="38"/>
      <c r="E88" s="38"/>
      <c r="F88" s="38"/>
      <c r="G88" s="38"/>
      <c r="H88" s="38"/>
      <c r="I88" s="38"/>
      <c r="J88" s="38"/>
    </row>
    <row r="89" spans="1:27">
      <c r="A89" s="76"/>
      <c r="B89" s="80"/>
      <c r="C89" s="37" t="s">
        <v>24</v>
      </c>
      <c r="D89" s="38"/>
      <c r="E89" s="38"/>
      <c r="F89" s="38"/>
      <c r="G89" s="38"/>
      <c r="H89" s="38"/>
      <c r="I89" s="38"/>
      <c r="J89" s="38"/>
    </row>
    <row r="90" spans="1:27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</row>
    <row r="91" spans="1:27">
      <c r="D91" s="52" t="s">
        <v>74</v>
      </c>
      <c r="E91" s="52" t="s">
        <v>75</v>
      </c>
      <c r="F91" s="52" t="s">
        <v>76</v>
      </c>
      <c r="G91" s="52" t="s">
        <v>77</v>
      </c>
      <c r="H91" s="52" t="s">
        <v>78</v>
      </c>
      <c r="I91" s="52" t="s">
        <v>79</v>
      </c>
      <c r="J91" s="52" t="s">
        <v>80</v>
      </c>
      <c r="K91" s="52" t="s">
        <v>81</v>
      </c>
      <c r="L91" s="52" t="s">
        <v>82</v>
      </c>
      <c r="M91" s="52" t="s">
        <v>83</v>
      </c>
      <c r="N91" s="52" t="s">
        <v>84</v>
      </c>
      <c r="O91" s="52" t="s">
        <v>85</v>
      </c>
      <c r="P91" s="52" t="s">
        <v>86</v>
      </c>
      <c r="Q91" s="52" t="s">
        <v>87</v>
      </c>
      <c r="R91" s="52" t="s">
        <v>88</v>
      </c>
      <c r="S91" s="52" t="s">
        <v>89</v>
      </c>
      <c r="T91" s="52" t="s">
        <v>18</v>
      </c>
    </row>
    <row r="92" spans="1:27" s="2" customFormat="1">
      <c r="A92" s="81"/>
      <c r="B92" s="81"/>
      <c r="C92" s="64"/>
    </row>
    <row r="93" spans="1:27" s="2" customFormat="1">
      <c r="A93" s="81"/>
      <c r="B93" s="81"/>
      <c r="C93" s="64"/>
    </row>
    <row r="94" spans="1:27" s="2" customFormat="1">
      <c r="A94" s="81"/>
      <c r="B94" s="81"/>
      <c r="C94" s="64"/>
    </row>
    <row r="95" spans="1:27" s="2" customFormat="1">
      <c r="A95" s="81"/>
      <c r="B95" s="81"/>
      <c r="C95" s="64"/>
    </row>
    <row r="96" spans="1:27">
      <c r="A96" s="74">
        <v>1</v>
      </c>
      <c r="B96" s="73" t="s">
        <v>20</v>
      </c>
      <c r="C96" s="32" t="s">
        <v>21</v>
      </c>
      <c r="D96" s="33">
        <f>COUNTIFS('P1'!B9:B2000,"&gt;=8-12-2008", 'P1'!B9:B2000, "&lt;=14-12-2008", 'P1'!E9:E2000,"Falou")</f>
        <v>0</v>
      </c>
      <c r="E96" s="33">
        <f>COUNTIFS('P1'!B9:B2000,"&gt;=15-12-2008", 'P1'!B9:B2000, "&lt;=21-12-2008", 'P1'!E9:E2000,"Falou")</f>
        <v>0</v>
      </c>
      <c r="F96" s="33">
        <f>COUNTIFS('P1'!B9:B2000,"&gt;=22-12-2008", 'P1'!B9:B2000, "&lt;=28-12-2008", 'P1'!E9:E2000,"Falou")</f>
        <v>0</v>
      </c>
      <c r="G96" s="33">
        <f>COUNTIFS('P1'!B9:B2000,"&gt;=29-12-2008", 'P1'!B9:B2000, "&lt;=04-01-2009", 'P1'!E9:E2000,"Falou")</f>
        <v>0</v>
      </c>
      <c r="H96" s="33">
        <f>COUNTIFS('P1'!B9:B2000,"&gt;=05-01-2009", 'P1'!B9:B2000, "&lt;=11-01-2009", 'P1'!E9:E2000,"Falou")</f>
        <v>0</v>
      </c>
      <c r="I96" s="33">
        <f>COUNTIFS('P1'!B9:B2000,"&gt;=12-01-2009", 'P1'!B9:B2000, "&lt;=18-01-2009", 'P1'!E9:E2000,"Falou")</f>
        <v>0</v>
      </c>
      <c r="J96" s="33">
        <f>COUNTIFS('P1'!B9:B2000,"&gt;=19-01-2009", 'P1'!B9:B2000, "&lt;=25-01-2009", 'P1'!E9:E2000,"Falou")</f>
        <v>0</v>
      </c>
      <c r="K96" s="33">
        <f>COUNTIFS('P1'!B9:B2000,"&gt;=26-01-2009", 'P1'!B9:B2000, "&lt;=01-02-2009", 'P1'!E9:E2000,"Falou")</f>
        <v>0</v>
      </c>
      <c r="L96" s="33">
        <f>COUNTIFS('P1'!B9:B2000,"&gt;=02-02-2009", 'P1'!B9:B2000, "&lt;=08-02-2009", 'P1'!E9:E2000,"Falou")</f>
        <v>33</v>
      </c>
      <c r="M96" s="33">
        <f>COUNTIFS('P1'!B9:B2000,"&gt;=09-02-2009", 'P1'!B9:B2000, "&lt;=15-02-2009", 'P1'!E9:E2000,"Falou")</f>
        <v>0</v>
      </c>
      <c r="N96" s="33">
        <f>COUNTIFS('P1'!B9:B2000,"&gt;=16-02-2009", 'P1'!B9:B2000, "&lt;=22-02-2009", 'P1'!E9:E2000,"Falou")</f>
        <v>0</v>
      </c>
      <c r="O96" s="33">
        <f>COUNTIFS('P1'!B9:B2000,"&gt;=23-02-2009", 'P1'!B9:B2000, "&lt;=01-03-2009", 'P1'!E9:E2000,"Falou")</f>
        <v>0</v>
      </c>
      <c r="P96" s="33">
        <f>COUNTIFS('P1'!B9:B2000,"&gt;=02-03-2009", 'P1'!B9:B2000, "&lt;=08-03-2009", 'P1'!E9:E2000,"Falou")</f>
        <v>33</v>
      </c>
      <c r="Q96" s="33">
        <f>COUNTIFS('P1'!B9:B2000,"&gt;=09-03-2009", 'P1'!B9:B2000, "&lt;=15-03-2009", 'P1'!E9:E2000,"Falou")</f>
        <v>0</v>
      </c>
      <c r="R96" s="33">
        <f>COUNTIFS('P1'!B9:B2000,"&gt;=16-03-2009", 'P1'!B9:B2000, "&lt;=22-03-2009", 'P1'!E9:E2000,"Falou")</f>
        <v>0</v>
      </c>
      <c r="S96" s="33">
        <f>COUNTIFS('P1'!B9:B2000,"&gt;=23-03-2009", 'P1'!B9:B2000, "&lt;=29-03-2009", 'P1'!E9:E2000,"Falou")</f>
        <v>0</v>
      </c>
      <c r="T96" s="33">
        <f t="shared" ref="T96:T115" si="6">AVERAGE(D96:S96)</f>
        <v>4.125</v>
      </c>
    </row>
    <row r="97" spans="1:20">
      <c r="A97" s="74"/>
      <c r="B97" s="73"/>
      <c r="C97" s="32" t="s">
        <v>22</v>
      </c>
      <c r="D97" s="33">
        <f>COUNTIFS('P1'!H9:H2000,"&gt;=8-12-2008", 'P1'!H9:H2000, "&lt;=14-12-2008", 'P1'!K9:K2000,"Falou")</f>
        <v>0</v>
      </c>
      <c r="E97" s="33">
        <f>COUNTIFS('P1'!H9:H2000,"&gt;=15-12-2008", 'P1'!H9:H2000, "&lt;=21-12-2008", 'P1'!K9:K2000,"Falou")</f>
        <v>0</v>
      </c>
      <c r="F97" s="33">
        <f>COUNTIFS('P1'!H9:H2000,"&gt;=22-12-2008", 'P1'!H9:H2000, "&lt;=28-12-2008", 'P1'!K9:K2000,"Falou")</f>
        <v>0</v>
      </c>
      <c r="G97" s="33">
        <f>COUNTIFS('P1'!H9:H2000,"&gt;=29-12-2008", 'P1'!H9:H2000, "&lt;=04-01-2009", 'P1'!K9:K2000,"Falou")</f>
        <v>0</v>
      </c>
      <c r="H97" s="33">
        <f>COUNTIFS('P1'!H9:H2000,"&gt;=05-01-2009", 'P1'!H9:H2000, "&lt;=11-01-2009", 'P1'!K9:K2000,"Falou")</f>
        <v>0</v>
      </c>
      <c r="I97" s="33">
        <f>COUNTIFS('P1'!H9:H2000,"&gt;=12-01-2009", 'P1'!H9:H2000, "&lt;=18-01-2009", 'P1'!K9:K2000,"Falou")</f>
        <v>0</v>
      </c>
      <c r="J97" s="33">
        <f>COUNTIFS('P1'!H9:H2000,"&gt;=19-01-2009", 'P1'!H9:H2000, "&lt;=25-01-2009", 'P1'!K9:K2000,"Falou")</f>
        <v>0</v>
      </c>
      <c r="K97" s="33">
        <f>COUNTIFS('P1'!H9:H2000,"&gt;=26-01-2009", 'P1'!H9:H2000, "&lt;=01-02-2009", 'P1'!K9:K2000,"Falou")</f>
        <v>0</v>
      </c>
      <c r="L97" s="33">
        <f>COUNTIFS('P1'!H9:H2000,"&gt;=02-02-2009", 'P1'!H9:H2000, "&lt;=08-02-2009", 'P1'!K9:K2000,"Falou")</f>
        <v>76</v>
      </c>
      <c r="M97" s="33">
        <f>COUNTIFS('P1'!H9:H2000,"&gt;=09-02-2009", 'P1'!H9:H2000, "&lt;=15-02-2009", 'P1'!K9:K2000,"Falou")</f>
        <v>0</v>
      </c>
      <c r="N97" s="33">
        <f>COUNTIFS('P1'!H9:H2000,"&gt;=16-02-2009", 'P1'!H9:H2000, "&lt;=22-02-2009", 'P1'!K9:K2000,"Falou")</f>
        <v>0</v>
      </c>
      <c r="O97" s="33">
        <f>COUNTIFS('P1'!H9:H2000,"&gt;=23-02-2009", 'P1'!H9:H2000, "&lt;=01-03-2009", 'P1'!K9:K2000,"Falou")</f>
        <v>0</v>
      </c>
      <c r="P97" s="33">
        <f>COUNTIFS('P1'!H9:H2000,"&gt;=02-03-2009", 'P1'!H9:H2000, "&lt;=08-03-2009", 'P1'!K9:K2000,"Falou")</f>
        <v>76</v>
      </c>
      <c r="Q97" s="33">
        <f>COUNTIFS('P1'!H9:H2000,"&gt;=02-03-2009", 'P1'!H9:H2000, "&lt;=08-03-2009", 'P1'!K9:K2000,"Falou")</f>
        <v>76</v>
      </c>
      <c r="R97" s="33">
        <f>COUNTIFS('P1'!H9:H2000,"&gt;=16-03-2009", 'P1'!H9:H2000, "&lt;=22-03-2009", 'P1'!K9:K2000,"Falou")</f>
        <v>0</v>
      </c>
      <c r="S97" s="33">
        <f>COUNTIFS('P1'!H9:H2000,"&gt;=23-03-2009", 'P1'!H9:H2000, "&lt;=29-03-2009", 'P1'!K9:K2000,"Falou")</f>
        <v>0</v>
      </c>
      <c r="T97" s="33">
        <f t="shared" si="6"/>
        <v>14.25</v>
      </c>
    </row>
    <row r="98" spans="1:20">
      <c r="A98" s="74"/>
      <c r="B98" s="72" t="s">
        <v>23</v>
      </c>
      <c r="C98" s="36" t="s">
        <v>21</v>
      </c>
      <c r="D98">
        <f>COUNTIFS('P1'!V9:V2000,"&gt;=8-12-2008", 'P1'!V9:V2000, "&lt;=14-12-2008")</f>
        <v>0</v>
      </c>
      <c r="E98">
        <f>COUNTIFS('P1'!V9:V2000,"&gt;=15-12-2008", 'P1'!V9:V2000, "&lt;=21-12-2008")</f>
        <v>0</v>
      </c>
      <c r="F98">
        <f>COUNTIFS('P1'!V9:V2000,"&gt;=22-12-2008", 'P1'!V9:V2000, "&lt;=28-12-2008")</f>
        <v>0</v>
      </c>
      <c r="G98">
        <f>COUNTIFS('P1'!V9:V2000,"&gt;=29-12-2008", 'P1'!V9:V2000, "&lt;=04-01-2009")</f>
        <v>0</v>
      </c>
      <c r="H98">
        <f>COUNTIFS('P1'!V9:V2000,"&gt;=05-01-2009", 'P1'!V9:V2000, "&lt;=11-01-2009")</f>
        <v>0</v>
      </c>
      <c r="I98">
        <f>COUNTIFS('P1'!V9:V2000,"&gt;=12-01-2009", 'P1'!V9:V2000, "&lt;=18-01-2009")</f>
        <v>0</v>
      </c>
      <c r="J98">
        <f>COUNTIFS('P1'!V9:V2000,"&gt;=19-01-2009", 'P1'!V9:V2000, "&lt;=25-01-2009")</f>
        <v>0</v>
      </c>
      <c r="K98">
        <f>COUNTIFS('P1'!V9:V2000,"&gt;=26-01-2009", 'P1'!V9:V2000, "&lt;=01-02-2009")</f>
        <v>0</v>
      </c>
      <c r="L98">
        <f>COUNTIFS('P1'!V9:V2000,"&gt;=02-02-2009", 'P1'!V9:V2000, "&lt;=08-02-2009")</f>
        <v>192</v>
      </c>
      <c r="M98">
        <f>COUNTIFS('P1'!V9:V2000,"&gt;=09-02-2009", 'P1'!V9:V2000, "&lt;=15-02-2009")</f>
        <v>0</v>
      </c>
      <c r="N98">
        <f>COUNTIFS('P1'!V9:V2000,"&gt;=16-02-2009", 'P1'!V9:V2000, "&lt;=22-02-2009")</f>
        <v>0</v>
      </c>
      <c r="O98">
        <f>COUNTIFS('P1'!V9:V2000,"&gt;=23-02-2009", 'P1'!V9:V2000, "&lt;=01-03-2009")</f>
        <v>0</v>
      </c>
      <c r="P98">
        <f>COUNTIFS('P1'!V9:V2000,"&gt;=02-03-2009", 'P1'!V9:V2000, "&lt;=08-03-2009")</f>
        <v>188</v>
      </c>
      <c r="Q98">
        <f>COUNTIFS('P1'!V9:V2000,"&gt;=09-03-2009", 'P1'!V9:V2000, "&lt;=15-03-2009")</f>
        <v>0</v>
      </c>
      <c r="R98">
        <f>COUNTIFS('P1'!V9:V2000,"&gt;=16-03-2009", 'P1'!V9:V2000, "&lt;=22-03-2009")</f>
        <v>0</v>
      </c>
      <c r="S98">
        <f>COUNTIFS('P1'!V9:V2000,"&gt;=23-03-2009", 'P1'!V9:V2000, "&lt;=29-03-2009")</f>
        <v>0</v>
      </c>
      <c r="T98">
        <f t="shared" si="6"/>
        <v>23.75</v>
      </c>
    </row>
    <row r="99" spans="1:20">
      <c r="A99" s="74"/>
      <c r="B99" s="72"/>
      <c r="C99" s="36" t="s">
        <v>24</v>
      </c>
      <c r="D99">
        <f>COUNTIFS('P1'!Y9:Y2000,"&gt;=8-12-2008", 'P1'!Y9:Y2000, "&lt;=14-12-2008")</f>
        <v>0</v>
      </c>
      <c r="E99">
        <f>COUNTIFS('P1'!Y9:Y2000,"&gt;=15-12-2008", 'P1'!Y9:Y2000, "&lt;=21-12-2008")</f>
        <v>0</v>
      </c>
      <c r="F99">
        <f>COUNTIFS('P1'!Y9:Y2000,"&gt;=22-12-2008", 'P1'!Y9:Y2000, "&lt;=28-12-2008")</f>
        <v>0</v>
      </c>
      <c r="G99">
        <f>COUNTIFS('P1'!Y9:Y2000,"&gt;=29-12-2008", 'P1'!Y9:Y2000, "&lt;=04-01-2009")</f>
        <v>0</v>
      </c>
      <c r="H99">
        <f>COUNTIFS('P1'!Y9:Y2000,"&gt;=05-01-2009", 'P1'!Y9:Y2000, "&lt;=11-01-2009")</f>
        <v>0</v>
      </c>
      <c r="I99">
        <f>COUNTIFS('P1'!Y9:Y2000,"&gt;=12-01-2009", 'P1'!Y9:Y2000, "&lt;=18-01-2009")</f>
        <v>0</v>
      </c>
      <c r="J99">
        <f>COUNTIFS('P1'!Y9:Y2000,"&gt;=19-01-2009", 'P1'!Y9:Y2000, "&lt;=25-01-2009")</f>
        <v>0</v>
      </c>
      <c r="K99">
        <f>COUNTIFS('P1'!Y9:Y2000,"&gt;=26-01-2009", 'P1'!Y9:Y2000, "&lt;=01-02-2009")</f>
        <v>0</v>
      </c>
      <c r="L99">
        <f>COUNTIFS('P1'!Y9:Y2000,"&gt;=02-02-2009", 'P1'!Y9:Y2000, "&lt;=08-02-2009")</f>
        <v>121</v>
      </c>
      <c r="M99">
        <f>COUNTIFS('P1'!Y9:Y2000,"&gt;=09-02-2009", 'P1'!Y9:Y2000, "&lt;=15-02-2009")</f>
        <v>0</v>
      </c>
      <c r="N99">
        <f>COUNTIFS('P1'!Y9:Y2000,"&gt;=16-02-2009", 'P1'!Y9:Y2000, "&lt;=22-02-2009")</f>
        <v>0</v>
      </c>
      <c r="O99">
        <f>COUNTIFS('P1'!Y9:Y2000,"&gt;=23-02-2009", 'P1'!Y9:Y2000, "&lt;=01-03-2009")</f>
        <v>0</v>
      </c>
      <c r="P99">
        <f>COUNTIFS('P1'!Y9:Y2000,"&gt;=02-03-2009", 'P1'!Y9:Y2000, "&lt;=08-03-2009")</f>
        <v>117</v>
      </c>
      <c r="Q99">
        <f>COUNTIFS('P1'!Y9:Y2000,"&gt;=09-03-2009", 'P1'!Y9:Y2000, "&lt;=15-03-2009")</f>
        <v>0</v>
      </c>
      <c r="R99">
        <f>COUNTIFS('P1'!Y9:Y2000,"&gt;=16-03-2009", 'P1'!Y9:Y2000, "&lt;=22-03-2009")</f>
        <v>0</v>
      </c>
      <c r="S99">
        <f>COUNTIFS('P1'!Y9:Y2000,"&gt;=23-03-2009", 'P1'!Y9:Y2000, "&lt;=29-03-2009")</f>
        <v>0</v>
      </c>
      <c r="T99">
        <f t="shared" si="6"/>
        <v>14.875</v>
      </c>
    </row>
    <row r="100" spans="1:20">
      <c r="A100" s="74">
        <v>2</v>
      </c>
      <c r="B100" s="73" t="s">
        <v>20</v>
      </c>
      <c r="C100" s="32" t="s">
        <v>21</v>
      </c>
      <c r="D100" s="33">
        <f>COUNTIFS('P4'!B9:B2000,"&gt;=8-12-2008", 'P4'!B9:B2000, "&lt;=14-12-2008", 'P4'!E9:E2000,"Falou")</f>
        <v>0</v>
      </c>
      <c r="E100" s="33">
        <f>COUNTIFS('P4'!B9:B2000,"&gt;=15-12-2008", 'P4'!B9:B2000, "&lt;=21-12-2008", 'P4'!E9:E2000,"Falou")</f>
        <v>0</v>
      </c>
      <c r="F100" s="33">
        <f>COUNTIFS('P4'!B9:B2000,"&gt;=22-12-2008", 'P4'!B9:B2000, "&lt;=28-12-2008", 'P4'!E9:E2000,"Falou")</f>
        <v>0</v>
      </c>
      <c r="G100" s="33">
        <f>COUNTIFS('P4'!B9:B2000,"&gt;=29-12-2008", 'P4'!B9:B2000, "&lt;=04-01-2009", 'P4'!E9:E2000,"Falou")</f>
        <v>0</v>
      </c>
      <c r="H100" s="33">
        <f>COUNTIFS('P4'!B9:B2000,"&gt;=05-01-2009", 'P4'!B9:B2000, "&lt;=11-01-2009", 'P4'!E9:E2000,"Falou")</f>
        <v>0</v>
      </c>
      <c r="I100" s="33">
        <f>COUNTIFS('P4'!B9:B2000,"&gt;=12-01-2009", 'P4'!B9:B2000, "&lt;=18-01-2009", 'P4'!E9:E2000,"Falou")</f>
        <v>0</v>
      </c>
      <c r="J100" s="33">
        <f>COUNTIFS('P4'!B9:B2000,"&gt;=19-01-2009", 'P4'!B9:B2000, "&lt;=25-01-2009", 'P4'!E9:E2000,"Falou")</f>
        <v>0</v>
      </c>
      <c r="K100" s="33">
        <f>COUNTIFS('P4'!B9:B2000,"&gt;=26-01-2009", 'P4'!B9:B2000, "&lt;=01-02-2009", 'P4'!E9:E2000,"Falou")</f>
        <v>0</v>
      </c>
      <c r="L100" s="33">
        <f>COUNTIFS('P4'!B9:B2000,"&gt;=02-02-2009", 'P4'!B9:B2000, "&lt;=08-02-2009", 'P4'!E9:E2000,"Falou")</f>
        <v>1</v>
      </c>
      <c r="M100" s="33">
        <f>COUNTIFS('P4'!B9:B2000,"&gt;=09-02-2009", 'P4'!B9:B2000, "&lt;=15-02-2009", 'P4'!E9:E2000,"Falou")</f>
        <v>0</v>
      </c>
      <c r="N100" s="33">
        <f>COUNTIFS('P4'!B9:B2000,"&gt;=16-02-2009", 'P4'!B9:B2000, "&lt;=22-02-2009", 'P4'!E9:E2000,"Falou")</f>
        <v>0</v>
      </c>
      <c r="O100" s="33">
        <f>COUNTIFS('P4'!B9:B2000,"&gt;=23-02-2009", 'P4'!B9:B2000, "&lt;=01-03-2009", 'P4'!E9:E2000,"Falou")</f>
        <v>0</v>
      </c>
      <c r="P100" s="33">
        <f>COUNTIFS('P4'!B9:B2000,"&gt;=02-03-2009", 'P4'!B9:B2000, "&lt;=08-03-2009", 'P4'!E9:E2000,"Falou")</f>
        <v>1</v>
      </c>
      <c r="Q100" s="33">
        <f>COUNTIFS('P4'!B9:B2000,"&gt;=09-03-2009", 'P4'!B9:B2000, "&lt;=15-03-2009", 'P4'!E9:E2000,"Falou")</f>
        <v>0</v>
      </c>
      <c r="R100" s="33">
        <f>COUNTIFS('P4'!B9:B2000,"&gt;=16-03-2009", 'P4'!B9:B2000, "&lt;=22-03-2009", 'P4'!E9:E2000,"Falou")</f>
        <v>0</v>
      </c>
      <c r="S100" s="33">
        <f>COUNTIFS('P4'!B9:B2000,"&gt;=23-03-2009", 'P4'!B9:B2000, "&lt;=29-03-2009", 'P4'!E9:E2000,"Falou")</f>
        <v>0</v>
      </c>
      <c r="T100" s="33">
        <f t="shared" si="6"/>
        <v>0.125</v>
      </c>
    </row>
    <row r="101" spans="1:20">
      <c r="A101" s="74"/>
      <c r="B101" s="73"/>
      <c r="C101" s="32" t="s">
        <v>22</v>
      </c>
      <c r="D101" s="33">
        <f>COUNTIFS('P4'!H9:H2000,"&gt;=8-12-2008", 'P4'!H9:H2000, "&lt;=14-12-2008", 'P4'!K9:K2000,"Falou")</f>
        <v>0</v>
      </c>
      <c r="E101" s="33">
        <f>COUNTIFS('P4'!H9:H2000,"&gt;=15-12-2008", 'P4'!H9:H2000, "&lt;=21-12-2008", 'P4'!K9:K2000,"Falou")</f>
        <v>0</v>
      </c>
      <c r="F101" s="33">
        <f>COUNTIFS('P4'!H9:H2000,"&gt;=22-12-2008", 'P4'!H9:H2000, "&lt;=28-12-2008", 'P4'!K9:K2000,"Falou")</f>
        <v>0</v>
      </c>
      <c r="G101" s="33">
        <f>COUNTIFS('P4'!H9:H2000,"&gt;=29-12-2008", 'P4'!H9:H2000, "&lt;=04-01-2009", 'P4'!K9:K2000,"Falou")</f>
        <v>0</v>
      </c>
      <c r="H101" s="33">
        <f>COUNTIFS('P4'!H9:H2000,"&gt;=05-01-2009", 'P4'!H9:H2000, "&lt;=11-01-2009", 'P4'!K9:K2000,"Falou")</f>
        <v>0</v>
      </c>
      <c r="I101" s="33">
        <f>COUNTIFS('P4'!H9:H2000,"&gt;=12-01-2009", 'P4'!H9:H2000, "&lt;=18-01-2009", 'P4'!K9:K2000,"Falou")</f>
        <v>0</v>
      </c>
      <c r="J101" s="33">
        <f>COUNTIFS('P4'!H9:H2000,"&gt;=19-01-2009", 'P4'!H9:H2000, "&lt;=25-01-2009", 'P4'!K9:K2000,"Falou")</f>
        <v>0</v>
      </c>
      <c r="K101" s="33">
        <f>COUNTIFS('P4'!H9:H2000,"&gt;=26-01-2009", 'P4'!H9:H2000, "&lt;=01-02-2009", 'P4'!K9:K2000,"Falou")</f>
        <v>0</v>
      </c>
      <c r="L101" s="33">
        <f>COUNTIFS('P4'!H9:H2000,"&gt;=02-02-2009", 'P4'!H9:H2000, "&lt;=08-02-2009", 'P4'!K9:K2000,"Falou")</f>
        <v>4</v>
      </c>
      <c r="M101" s="33">
        <f>COUNTIFS('P4'!H9:H2000,"&gt;=09-02-2009", 'P4'!H9:H2000, "&lt;=15-02-2009", 'P4'!K9:K2000,"Falou")</f>
        <v>0</v>
      </c>
      <c r="N101" s="33">
        <f>COUNTIFS('P4'!H9:H2000,"&gt;=16-02-2009", 'P4'!H9:H2000, "&lt;=22-02-2009", 'P4'!K9:K2000,"Falou")</f>
        <v>0</v>
      </c>
      <c r="O101" s="33">
        <f>COUNTIFS('P4'!H9:H2000,"&gt;=23-02-2009", 'P4'!H9:H2000, "&lt;=01-03-2009", 'P4'!K9:K2000,"Falou")</f>
        <v>0</v>
      </c>
      <c r="P101" s="33">
        <f>COUNTIFS('P4'!H9:H2000,"&gt;=02-03-2009", 'P4'!H9:H2000, "&lt;=08-03-2009", 'P4'!K9:K2000,"Falou")</f>
        <v>4</v>
      </c>
      <c r="Q101" s="33">
        <f>COUNTIFS('P4'!H9:H2000,"&gt;=02-03-2009", 'P4'!H9:H2000, "&lt;=08-03-2009", 'P4'!K9:K2000,"Falou")</f>
        <v>4</v>
      </c>
      <c r="R101" s="33">
        <f>COUNTIFS('P4'!H9:H2000,"&gt;=16-03-2009", 'P4'!H9:H2000, "&lt;=22-03-2009", 'P4'!K9:K2000,"Falou")</f>
        <v>0</v>
      </c>
      <c r="S101" s="33">
        <f>COUNTIFS('P4'!H9:H2000,"&gt;=23-03-2009", 'P4'!H9:H2000, "&lt;=29-03-2009", 'P4'!K9:K2000,"Falou")</f>
        <v>0</v>
      </c>
      <c r="T101" s="33">
        <f t="shared" si="6"/>
        <v>0.75</v>
      </c>
    </row>
    <row r="102" spans="1:20">
      <c r="A102" s="74"/>
      <c r="B102" s="72" t="s">
        <v>23</v>
      </c>
      <c r="C102" s="36" t="s">
        <v>21</v>
      </c>
      <c r="D102">
        <f>COUNTIFS('P4'!V9:V2000,"&gt;=8-12-2008", 'P4'!V9:V2000, "&lt;=14-12-2008")</f>
        <v>0</v>
      </c>
      <c r="E102">
        <f>COUNTIFS('P4'!V9:V2000,"&gt;=15-12-2008", 'P4'!V9:V2000, "&lt;=21-12-2008")</f>
        <v>0</v>
      </c>
      <c r="F102">
        <f>COUNTIFS('P4'!V9:V2000,"&gt;=22-12-2008", 'P4'!V9:V2000, "&lt;=28-12-2008")</f>
        <v>0</v>
      </c>
      <c r="G102">
        <f>COUNTIFS('P4'!V9:V2000,"&gt;=29-12-2008", 'P4'!V9:V2000, "&lt;=04-01-2009")</f>
        <v>0</v>
      </c>
      <c r="H102">
        <f>COUNTIFS('P4'!V9:V2000,"&gt;=05-01-2009", 'P4'!V9:V2000, "&lt;=11-01-2009")</f>
        <v>0</v>
      </c>
      <c r="I102">
        <f>COUNTIFS('P4'!V9:V2000,"&gt;=12-01-2009", 'P4'!V9:V2000, "&lt;=18-01-2009")</f>
        <v>0</v>
      </c>
      <c r="J102">
        <f>COUNTIFS('P4'!V9:V2000,"&gt;=19-01-2009", 'P4'!V9:V2000, "&lt;=25-01-2009")</f>
        <v>0</v>
      </c>
      <c r="K102">
        <f>COUNTIFS('P4'!V9:V2000,"&gt;=26-01-2009", 'P4'!V9:V2000, "&lt;=01-02-2009")</f>
        <v>0</v>
      </c>
      <c r="L102">
        <f>COUNTIFS('P4'!V9:V2000,"&gt;=02-02-2009", 'P4'!V9:V2000, "&lt;=08-02-2009")</f>
        <v>3</v>
      </c>
      <c r="M102">
        <f>COUNTIFS('P4'!V9:V2000,"&gt;=09-02-2009", 'P4'!V9:V2000, "&lt;=15-02-2009")</f>
        <v>0</v>
      </c>
      <c r="N102">
        <f>COUNTIFS('P4'!V9:V2000,"&gt;=16-02-2009", 'P4'!V9:V2000, "&lt;=22-02-2009")</f>
        <v>0</v>
      </c>
      <c r="O102">
        <f>COUNTIFS('P4'!V9:V2000,"&gt;=23-02-2009", 'P4'!V9:V2000, "&lt;=01-03-2009")</f>
        <v>0</v>
      </c>
      <c r="P102">
        <f>COUNTIFS('P4'!V9:V2000,"&gt;=02-03-2009", 'P4'!V9:V2000, "&lt;=08-03-2009")</f>
        <v>3</v>
      </c>
      <c r="Q102">
        <f>COUNTIFS('P4'!V9:V2000,"&gt;=09-03-2009", 'P4'!V9:V2000, "&lt;=15-03-2009")</f>
        <v>0</v>
      </c>
      <c r="R102">
        <f>COUNTIFS('P4'!V9:V2000,"&gt;=16-03-2009", 'P4'!V9:V2000, "&lt;=22-03-2009")</f>
        <v>0</v>
      </c>
      <c r="S102">
        <f>COUNTIFS('P4'!V9:V2000,"&gt;=23-03-2009", 'P4'!V9:V2000, "&lt;=29-03-2009")</f>
        <v>0</v>
      </c>
      <c r="T102">
        <f t="shared" si="6"/>
        <v>0.375</v>
      </c>
    </row>
    <row r="103" spans="1:20">
      <c r="A103" s="74"/>
      <c r="B103" s="72"/>
      <c r="C103" s="36" t="s">
        <v>24</v>
      </c>
      <c r="D103">
        <f>COUNTIFS('P4'!Y9:Y2000,"&gt;=8-12-2008", 'P4'!Y9:Y2000, "&lt;=14-12-2008")</f>
        <v>0</v>
      </c>
      <c r="E103">
        <f>COUNTIFS('P4'!Y9:Y2000,"&gt;=15-12-2008", 'P4'!Y9:Y2000, "&lt;=21-12-2008")</f>
        <v>0</v>
      </c>
      <c r="F103">
        <f>COUNTIFS('P4'!Y9:Y2000,"&gt;=22-12-2008", 'P4'!Y9:Y2000, "&lt;=28-12-2008")</f>
        <v>0</v>
      </c>
      <c r="G103">
        <f>COUNTIFS('P4'!Y9:Y2000,"&gt;=29-12-2008", 'P4'!Y9:Y2000, "&lt;=04-01-2009")</f>
        <v>0</v>
      </c>
      <c r="H103">
        <f>COUNTIFS('P4'!Y9:Y2000,"&gt;=05-01-2009", 'P4'!Y9:Y2000, "&lt;=11-01-2009")</f>
        <v>0</v>
      </c>
      <c r="I103">
        <f>COUNTIFS('P4'!Y9:Y2000,"&gt;=12-01-2009", 'P4'!Y9:Y2000, "&lt;=18-01-2009")</f>
        <v>0</v>
      </c>
      <c r="J103">
        <f>COUNTIFS('P4'!Y9:Y2000,"&gt;=19-01-2009", 'P4'!Y9:Y2000, "&lt;=25-01-2009")</f>
        <v>0</v>
      </c>
      <c r="K103">
        <f>COUNTIFS('P4'!Y9:Y2000,"&gt;=26-01-2009", 'P4'!Y9:Y2000, "&lt;=01-02-2009")</f>
        <v>0</v>
      </c>
      <c r="L103">
        <f>COUNTIFS('P4'!Y9:Y2000,"&gt;=02-02-2009", 'P4'!Y9:Y2000, "&lt;=08-02-2009")</f>
        <v>8</v>
      </c>
      <c r="M103">
        <f>COUNTIFS('P4'!Y9:Y2000,"&gt;=09-02-2009", 'P4'!Y9:Y2000, "&lt;=15-02-2009")</f>
        <v>0</v>
      </c>
      <c r="N103">
        <f>COUNTIFS('P4'!Y9:Y2000,"&gt;=16-02-2009", 'P4'!Y9:Y2000, "&lt;=22-02-2009")</f>
        <v>0</v>
      </c>
      <c r="O103">
        <f>COUNTIFS('P4'!Y9:Y2000,"&gt;=23-02-2009", 'P4'!Y9:Y2000, "&lt;=01-03-2009")</f>
        <v>0</v>
      </c>
      <c r="P103">
        <f>COUNTIFS('P4'!Y9:Y2000,"&gt;=02-03-2009", 'P4'!Y9:Y2000, "&lt;=08-03-2009")</f>
        <v>8</v>
      </c>
      <c r="Q103">
        <f>COUNTIFS('P4'!Y9:Y2000,"&gt;=09-03-2009", 'P4'!Y9:Y2000, "&lt;=15-03-2009")</f>
        <v>0</v>
      </c>
      <c r="R103">
        <f>COUNTIFS('P4'!Y9:Y2000,"&gt;=16-03-2009", 'P4'!Y9:Y2000, "&lt;=22-03-2009")</f>
        <v>0</v>
      </c>
      <c r="S103">
        <f>COUNTIFS('P4'!Y9:Y2000,"&gt;=23-03-2009", 'P4'!Y9:Y2000, "&lt;=29-03-2009")</f>
        <v>0</v>
      </c>
      <c r="T103">
        <f t="shared" si="6"/>
        <v>1</v>
      </c>
    </row>
    <row r="104" spans="1:20">
      <c r="A104" s="74">
        <v>3</v>
      </c>
      <c r="B104" s="73" t="s">
        <v>20</v>
      </c>
      <c r="C104" s="32" t="s">
        <v>21</v>
      </c>
      <c r="D104" s="33">
        <f>COUNTIFS('P2'!B9:B2000,"&gt;=8-12-2008", 'P2'!B9:B2000, "&lt;=14-12-2008", 'P2'!E9:E2000,"Falou")</f>
        <v>0</v>
      </c>
      <c r="E104" s="33">
        <f>COUNTIFS('P2'!B9:B2000,"&gt;=15-12-2008", 'P2'!B9:B2000, "&lt;=21-12-2008", 'P2'!E9:E2000,"Falou")</f>
        <v>0</v>
      </c>
      <c r="F104" s="33">
        <f>COUNTIFS('P2'!B9:B2000,"&gt;=22-12-2008", 'P2'!B9:B2000, "&lt;=28-12-2008", 'P2'!E9:E2000,"Falou")</f>
        <v>0</v>
      </c>
      <c r="G104" s="33">
        <f>COUNTIFS('P2'!B9:B2000,"&gt;=29-12-2008", 'P2'!B9:B2000, "&lt;=04-01-2009", 'P2'!E9:E2000,"Falou")</f>
        <v>0</v>
      </c>
      <c r="H104" s="33">
        <f>COUNTIFS('P2'!B9:B2000,"&gt;=05-01-2009", 'P2'!B9:B2000, "&lt;=11-01-2009", 'P2'!E9:E2000,"Falou")</f>
        <v>0</v>
      </c>
      <c r="I104" s="33">
        <f>COUNTIFS('P2'!B9:B2000,"&gt;=12-01-2009", 'P2'!B9:B2000, "&lt;=18-01-2009", 'P2'!E9:E2000,"Falou")</f>
        <v>0</v>
      </c>
      <c r="J104" s="33">
        <f>COUNTIFS('P2'!B9:B2000,"&gt;=19-01-2009", 'P2'!B9:B2000, "&lt;=25-01-2009", 'P2'!E9:E2000,"Falou")</f>
        <v>0</v>
      </c>
      <c r="K104" s="33">
        <f>COUNTIFS('P2'!B9:B2000,"&gt;=26-01-2009", 'P2'!B9:B2000, "&lt;=01-02-2009", 'P2'!E9:E2000,"Falou")</f>
        <v>0</v>
      </c>
      <c r="L104" s="33">
        <f>COUNTIFS('P2'!B9:B2000,"&gt;=02-02-2009", 'P2'!B9:B2000, "&lt;=08-02-2009", 'P2'!E9:E2000,"Falou")</f>
        <v>277</v>
      </c>
      <c r="M104" s="33">
        <f>COUNTIFS('P2'!B9:B2000,"&gt;=09-02-2009", 'P2'!B9:B2000, "&lt;=15-02-2009", 'P2'!E9:E2000,"Falou")</f>
        <v>0</v>
      </c>
      <c r="N104" s="33">
        <f>COUNTIFS('P2'!B9:B2000,"&gt;=16-02-2009", 'P2'!B9:B2000, "&lt;=22-02-2009", 'P2'!E9:E2000,"Falou")</f>
        <v>0</v>
      </c>
      <c r="O104" s="33">
        <f>COUNTIFS('P2'!B9:B2000,"&gt;=23-02-2009", 'P2'!B9:B2000, "&lt;=01-03-2009", 'P2'!E9:E2000,"Falou")</f>
        <v>0</v>
      </c>
      <c r="P104" s="33">
        <f>COUNTIFS('P2'!B9:B2000,"&gt;=02-03-2009", 'P2'!B9:B2000, "&lt;=08-03-2009", 'P2'!E9:E2000,"Falou")</f>
        <v>273</v>
      </c>
      <c r="Q104" s="33">
        <f>COUNTIFS('P2'!B9:B2000,"&gt;=09-03-2009", 'P2'!B9:B2000, "&lt;=15-03-2009", 'P2'!E9:E2000,"Falou")</f>
        <v>0</v>
      </c>
      <c r="R104" s="33">
        <f>COUNTIFS('P2'!B9:B2000,"&gt;=16-03-2009", 'P2'!B9:B2000, "&lt;=22-03-2009", 'P2'!E9:E2000,"Falou")</f>
        <v>0</v>
      </c>
      <c r="S104" s="33">
        <f>COUNTIFS('P2'!B9:B2000,"&gt;=23-03-2009", 'P2'!B9:B2000, "&lt;=29-03-2009", 'P2'!E9:E2000,"Falou")</f>
        <v>0</v>
      </c>
      <c r="T104" s="33">
        <f t="shared" si="6"/>
        <v>34.375</v>
      </c>
    </row>
    <row r="105" spans="1:20">
      <c r="A105" s="74"/>
      <c r="B105" s="73"/>
      <c r="C105" s="32" t="s">
        <v>22</v>
      </c>
      <c r="D105" s="33">
        <f>COUNTIFS('P2'!H9:H2000,"&gt;=8-12-2008", 'P2'!H9:H2000, "&lt;=14-12-2008", 'P2'!K9:K2000,"Falou")</f>
        <v>0</v>
      </c>
      <c r="E105" s="33">
        <f>COUNTIFS('P2'!H9:H2000,"&gt;=15-12-2008", 'P2'!H9:H2000, "&lt;=21-12-2008", 'P2'!K9:K2000,"Falou")</f>
        <v>0</v>
      </c>
      <c r="F105" s="33">
        <f>COUNTIFS('P2'!H9:H2000,"&gt;=22-12-2008", 'P2'!H9:H2000, "&lt;=28-12-2008", 'P2'!K9:K2000,"Falou")</f>
        <v>0</v>
      </c>
      <c r="G105" s="33">
        <f>COUNTIFS('P2'!H9:H2000,"&gt;=29-12-2008", 'P2'!H9:H2000, "&lt;=04-01-2009", 'P2'!K9:K2000,"Falou")</f>
        <v>0</v>
      </c>
      <c r="H105" s="33">
        <f>COUNTIFS('P2'!H9:H2000,"&gt;=05-01-2009", 'P2'!H9:H2000, "&lt;=11-01-2009", 'P2'!K9:K2000,"Falou")</f>
        <v>0</v>
      </c>
      <c r="I105" s="33">
        <f>COUNTIFS('P2'!H9:H2000,"&gt;=12-01-2009", 'P2'!H9:H2000, "&lt;=18-01-2009", 'P2'!K9:K2000,"Falou")</f>
        <v>0</v>
      </c>
      <c r="J105" s="33">
        <f>COUNTIFS('P2'!H9:H2000,"&gt;=19-01-2009", 'P2'!H9:H2000, "&lt;=25-01-2009", 'P2'!K9:K2000,"Falou")</f>
        <v>0</v>
      </c>
      <c r="K105" s="33">
        <f>COUNTIFS('P2'!H9:H2000,"&gt;=26-01-2009", 'P2'!H9:H2000, "&lt;=01-02-2009", 'P2'!K9:K2000,"Falou")</f>
        <v>0</v>
      </c>
      <c r="L105" s="33">
        <f>COUNTIFS('P2'!H9:H2000,"&gt;=02-02-2009", 'P2'!H9:H2000, "&lt;=08-02-2009", 'P2'!K9:K2000,"Falou")</f>
        <v>153</v>
      </c>
      <c r="M105" s="33">
        <f>COUNTIFS('P2'!H9:H2000,"&gt;=09-02-2009", 'P2'!H9:H2000, "&lt;=15-02-2009", 'P2'!K9:K2000,"Falou")</f>
        <v>0</v>
      </c>
      <c r="N105" s="33">
        <f>COUNTIFS('P2'!H9:H2000,"&gt;=16-02-2009", 'P2'!H9:H2000, "&lt;=22-02-2009", 'P2'!K9:K2000,"Falou")</f>
        <v>0</v>
      </c>
      <c r="O105" s="33">
        <f>COUNTIFS('P2'!H9:H2000,"&gt;=23-02-2009", 'P2'!H9:H2000, "&lt;=01-03-2009", 'P2'!K9:K2000,"Falou")</f>
        <v>0</v>
      </c>
      <c r="P105" s="33">
        <f>COUNTIFS('P2'!H9:H2000,"&gt;=02-03-2009", 'P2'!H9:H2000, "&lt;=08-03-2009", 'P2'!K9:K2000,"Falou")</f>
        <v>149</v>
      </c>
      <c r="Q105" s="33">
        <f>COUNTIFS('P2'!H9:H2000,"&gt;=02-03-2009", 'P2'!H9:H2000, "&lt;=08-03-2009", 'P2'!K9:K2000,"Falou")</f>
        <v>149</v>
      </c>
      <c r="R105" s="33">
        <f>COUNTIFS('P2'!H9:H2000,"&gt;=16-03-2009", 'P2'!H9:H2000, "&lt;=22-03-2009", 'P2'!K9:K2000,"Falou")</f>
        <v>0</v>
      </c>
      <c r="S105" s="33">
        <f>COUNTIFS('P2'!H9:H2000,"&gt;=23-03-2009", 'P2'!H9:H2000, "&lt;=29-03-2009", 'P2'!K9:K2000,"Falou")</f>
        <v>0</v>
      </c>
      <c r="T105" s="33">
        <f t="shared" si="6"/>
        <v>28.1875</v>
      </c>
    </row>
    <row r="106" spans="1:20">
      <c r="A106" s="74"/>
      <c r="B106" s="72" t="s">
        <v>23</v>
      </c>
      <c r="C106" s="36" t="s">
        <v>21</v>
      </c>
      <c r="D106">
        <f>COUNTIFS('P2'!V9:V2000,"&gt;=8-12-2008", 'P2'!V9:V2000, "&lt;=14-12-2008")</f>
        <v>0</v>
      </c>
      <c r="E106">
        <f>COUNTIFS('P2'!V9:V2000,"&gt;=15-12-2008", 'P2'!V9:V2000, "&lt;=21-12-2008")</f>
        <v>0</v>
      </c>
      <c r="F106">
        <f>COUNTIFS('P2'!V9:V2000,"&gt;=22-12-2008", 'P2'!V9:V2000, "&lt;=28-12-2008")</f>
        <v>0</v>
      </c>
      <c r="G106">
        <f>COUNTIFS('P2'!V9:V2000,"&gt;=29-12-2008", 'P2'!V9:V2000, "&lt;=04-01-2009")</f>
        <v>0</v>
      </c>
      <c r="H106">
        <f>COUNTIFS('P2'!V9:V2000,"&gt;=05-01-2009", 'P2'!V9:V2000, "&lt;=11-01-2009")</f>
        <v>0</v>
      </c>
      <c r="I106">
        <f>COUNTIFS('P2'!V9:V2000,"&gt;=12-01-2009", 'P2'!V9:V2000, "&lt;=18-01-2009")</f>
        <v>0</v>
      </c>
      <c r="J106">
        <f>COUNTIFS('P2'!V9:V2000,"&gt;=19-01-2009", 'P2'!V9:V2000, "&lt;=25-01-2009")</f>
        <v>0</v>
      </c>
      <c r="K106">
        <f>COUNTIFS('P2'!V9:V2000,"&gt;=26-01-2009", 'P2'!V9:V2000, "&lt;=01-02-2009")</f>
        <v>0</v>
      </c>
      <c r="L106">
        <f>COUNTIFS('P2'!V9:V2000,"&gt;=02-02-2009", 'P2'!V9:V2000, "&lt;=08-02-2009")</f>
        <v>635</v>
      </c>
      <c r="M106">
        <f>COUNTIFS('P2'!V9:V2000,"&gt;=09-02-2009", 'P2'!V9:V2000, "&lt;=15-02-2009")</f>
        <v>0</v>
      </c>
      <c r="N106">
        <f>COUNTIFS('P2'!V9:V2000,"&gt;=16-02-2009", 'P2'!V9:V2000, "&lt;=22-02-2009")</f>
        <v>0</v>
      </c>
      <c r="O106">
        <f>COUNTIFS('P2'!V9:V2000,"&gt;=23-02-2009", 'P2'!V9:V2000, "&lt;=01-03-2009")</f>
        <v>0</v>
      </c>
      <c r="P106">
        <f>COUNTIFS('P2'!V9:V2000,"&gt;=02-03-2009", 'P2'!V9:V2000, "&lt;=08-03-2009")</f>
        <v>623</v>
      </c>
      <c r="Q106">
        <f>COUNTIFS('P2'!V9:V2000,"&gt;=09-03-2009", 'P2'!V9:V2000, "&lt;=15-03-2009")</f>
        <v>0</v>
      </c>
      <c r="R106">
        <f>COUNTIFS('P2'!V9:V2000,"&gt;=16-03-2009", 'P2'!V9:V2000, "&lt;=22-03-2009")</f>
        <v>0</v>
      </c>
      <c r="S106">
        <f>COUNTIFS('P2'!V9:V2000,"&gt;=23-03-2009", 'P2'!V9:V2000, "&lt;=29-03-2009")</f>
        <v>0</v>
      </c>
      <c r="T106">
        <f t="shared" si="6"/>
        <v>78.625</v>
      </c>
    </row>
    <row r="107" spans="1:20">
      <c r="A107" s="74"/>
      <c r="B107" s="72"/>
      <c r="C107" s="36" t="s">
        <v>24</v>
      </c>
      <c r="D107">
        <f>COUNTIFS('P2'!Y9:Y2000,"&gt;=8-12-2008", 'P2'!Y9:Y2000, "&lt;=14-12-2008")</f>
        <v>0</v>
      </c>
      <c r="E107">
        <f>COUNTIFS('P2'!Y9:Y2000,"&gt;=15-12-2008", 'P2'!Y9:Y2000, "&lt;=21-12-2008")</f>
        <v>0</v>
      </c>
      <c r="F107">
        <f>COUNTIFS('P2'!Y9:Y2000,"&gt;=22-12-2008", 'P2'!Y9:Y2000, "&lt;=28-12-2008")</f>
        <v>0</v>
      </c>
      <c r="G107">
        <f>COUNTIFS('P2'!Y9:Y2000,"&gt;=29-12-2008", 'P2'!Y9:Y2000, "&lt;=04-01-2009")</f>
        <v>0</v>
      </c>
      <c r="H107">
        <f>COUNTIFS('P2'!Y9:Y2000,"&gt;=05-01-2009", 'P2'!Y9:Y2000, "&lt;=11-01-2009")</f>
        <v>0</v>
      </c>
      <c r="I107">
        <f>COUNTIFS('P2'!Y9:Y2000,"&gt;=12-01-2009", 'P2'!Y9:Y2000, "&lt;=18-01-2009")</f>
        <v>0</v>
      </c>
      <c r="J107">
        <f>COUNTIFS('P2'!Y9:Y2000,"&gt;=19-01-2009", 'P2'!Y9:Y2000, "&lt;=25-01-2009")</f>
        <v>0</v>
      </c>
      <c r="K107">
        <f>COUNTIFS('P2'!Y9:Y2000,"&gt;=26-01-2009", 'P2'!Y9:Y2000, "&lt;=01-02-2009")</f>
        <v>0</v>
      </c>
      <c r="L107">
        <f>COUNTIFS('P2'!Y9:Y2000,"&gt;=02-02-2009", 'P2'!Y9:Y2000, "&lt;=08-02-2009")</f>
        <v>269</v>
      </c>
      <c r="M107">
        <f>COUNTIFS('P2'!Y9:Y2000,"&gt;=09-02-2009", 'P2'!Y9:Y2000, "&lt;=15-02-2009")</f>
        <v>0</v>
      </c>
      <c r="N107">
        <f>COUNTIFS('P2'!Y9:Y2000,"&gt;=16-02-2009", 'P2'!Y9:Y2000, "&lt;=22-02-2009")</f>
        <v>0</v>
      </c>
      <c r="O107">
        <f>COUNTIFS('P2'!Y9:Y2000,"&gt;=23-02-2009", 'P2'!Y9:Y2000, "&lt;=01-03-2009")</f>
        <v>0</v>
      </c>
      <c r="P107">
        <f>COUNTIFS('P2'!Y9:Y2000,"&gt;=02-03-2009", 'P2'!Y9:Y2000, "&lt;=08-03-2009")</f>
        <v>262</v>
      </c>
      <c r="Q107">
        <f>COUNTIFS('P2'!Y9:Y2000,"&gt;=09-03-2009", 'P2'!Y9:Y2000, "&lt;=15-03-2009")</f>
        <v>0</v>
      </c>
      <c r="R107">
        <f>COUNTIFS('P2'!Y9:Y2000,"&gt;=16-03-2009", 'P2'!Y9:Y2000, "&lt;=22-03-2009")</f>
        <v>0</v>
      </c>
      <c r="S107">
        <f>COUNTIFS('P2'!Y9:Y2000,"&gt;=23-03-2009", 'P2'!Y9:Y2000, "&lt;=29-03-2009")</f>
        <v>0</v>
      </c>
      <c r="T107">
        <f t="shared" si="6"/>
        <v>33.1875</v>
      </c>
    </row>
    <row r="108" spans="1:20">
      <c r="A108" s="74">
        <v>4</v>
      </c>
      <c r="B108" s="73" t="s">
        <v>20</v>
      </c>
      <c r="C108" s="32" t="s">
        <v>21</v>
      </c>
      <c r="D108" s="33">
        <f>COUNTIFS('P3'!B9:B1999,"&gt;=8-12-2008", 'P3'!B9:B1999, "&lt;=14-12-2008", 'P3'!E9:E1999,"Falou")</f>
        <v>0</v>
      </c>
      <c r="E108" s="33">
        <f>COUNTIFS('P3'!B9:B1999,"&gt;=15-12-2008", 'P3'!B9:B1999, "&lt;=21-12-2008", 'P3'!E9:E1999,"Falou")</f>
        <v>0</v>
      </c>
      <c r="F108" s="33">
        <f>COUNTIFS('P3'!B9:B1999,"&gt;=22-12-2008", 'P3'!B9:B1999, "&lt;=28-12-2008", 'P3'!E9:E1999,"Falou")</f>
        <v>0</v>
      </c>
      <c r="G108" s="33">
        <f>COUNTIFS('P3'!B9:B1999,"&gt;=29-12-2008", 'P3'!B9:B1999, "&lt;=04-01-2009", 'P3'!E9:E1999,"Falou")</f>
        <v>0</v>
      </c>
      <c r="H108" s="33">
        <f>COUNTIFS('P3'!B9:B1999,"&gt;=05-01-2009", 'P3'!B9:B1999, "&lt;=11-01-2009", 'P3'!E9:E1999,"Falou")</f>
        <v>0</v>
      </c>
      <c r="I108" s="33">
        <f>COUNTIFS('P3'!B9:B1999,"&gt;=12-01-2009", 'P3'!B9:B1999, "&lt;=18-01-2009", 'P3'!E9:E1999,"Falou")</f>
        <v>0</v>
      </c>
      <c r="J108" s="33">
        <f>COUNTIFS('P3'!B9:B1999,"&gt;=19-01-2009", 'P3'!B9:B1999, "&lt;=25-01-2009", 'P3'!E9:E1999,"Falou")</f>
        <v>0</v>
      </c>
      <c r="K108" s="33">
        <f>COUNTIFS('P3'!B9:B1999,"&gt;=26-01-2009", 'P3'!B9:B1999, "&lt;=01-02-2009", 'P3'!E9:E1999,"Falou")</f>
        <v>0</v>
      </c>
      <c r="L108" s="33">
        <f>COUNTIFS('P3'!B9:B1999,"&gt;=02-02-2009", 'P3'!B9:B1999, "&lt;=08-02-2009", 'P3'!E9:E1999,"Falou")</f>
        <v>29</v>
      </c>
      <c r="M108" s="33">
        <f>COUNTIFS('P3'!B9:B1999,"&gt;=09-02-2009", 'P3'!B9:B1999, "&lt;=15-02-2009", 'P3'!E9:E1999,"Falou")</f>
        <v>0</v>
      </c>
      <c r="N108" s="33">
        <f>COUNTIFS('P3'!B9:B1999,"&gt;=16-02-2009", 'P3'!B9:B1999, "&lt;=22-02-2009", 'P3'!E9:E1999,"Falou")</f>
        <v>0</v>
      </c>
      <c r="O108" s="33">
        <f>COUNTIFS('P3'!B9:B1999,"&gt;=23-02-2009", 'P3'!B9:B1999, "&lt;=01-03-2009", 'P3'!E9:E1999,"Falou")</f>
        <v>0</v>
      </c>
      <c r="P108" s="33">
        <f>COUNTIFS('P3'!B9:B1999,"&gt;=02-03-2009", 'P3'!B9:B1999, "&lt;=08-03-2009", 'P3'!E9:E1999,"Falou")</f>
        <v>20</v>
      </c>
      <c r="Q108" s="33">
        <f>COUNTIFS('P3'!B9:B1999,"&gt;=09-03-2009", 'P3'!B9:B1999, "&lt;=15-03-2009", 'P3'!E9:E1999,"Falou")</f>
        <v>0</v>
      </c>
      <c r="R108" s="33">
        <f>COUNTIFS('P3'!B9:B1999,"&gt;=16-03-2009", 'P3'!B9:B1999, "&lt;=22-03-2009", 'P3'!E9:E1999,"Falou")</f>
        <v>0</v>
      </c>
      <c r="S108" s="33">
        <f>COUNTIFS('P3'!B9:B1999,"&gt;=23-03-2009", 'P3'!B9:B1999, "&lt;=29-03-2009", 'P3'!E9:E1999,"Falou")</f>
        <v>0</v>
      </c>
      <c r="T108" s="33">
        <f t="shared" si="6"/>
        <v>3.0625</v>
      </c>
    </row>
    <row r="109" spans="1:20">
      <c r="A109" s="74"/>
      <c r="B109" s="73"/>
      <c r="C109" s="32" t="s">
        <v>22</v>
      </c>
      <c r="D109" s="33">
        <f>COUNTIFS('P3'!H9:H1999,"&gt;=8-12-2008", 'P3'!H9:H1999, "&lt;=14-12-2008", 'P3'!K9:K1999,"Falou")</f>
        <v>0</v>
      </c>
      <c r="E109" s="33">
        <f>COUNTIFS('P3'!H9:H1999,"&gt;=15-12-2008", 'P3'!H9:H1999, "&lt;=21-12-2008", 'P3'!K9:K1999,"Falou")</f>
        <v>0</v>
      </c>
      <c r="F109" s="33">
        <f>COUNTIFS('P3'!H9:H1999,"&gt;=22-12-2008", 'P3'!H9:H1999, "&lt;=28-12-2008", 'P3'!K9:K1999,"Falou")</f>
        <v>0</v>
      </c>
      <c r="G109" s="33">
        <f>COUNTIFS('P3'!H9:H1999,"&gt;=29-12-2008", 'P3'!H9:H1999, "&lt;=04-01-2009", 'P3'!K9:K1999,"Falou")</f>
        <v>0</v>
      </c>
      <c r="H109" s="33">
        <f>COUNTIFS('P3'!H9:H1999,"&gt;=05-01-2009", 'P3'!H9:H1999, "&lt;=11-01-2009", 'P3'!K9:K1999,"Falou")</f>
        <v>0</v>
      </c>
      <c r="I109" s="33">
        <f>COUNTIFS('P3'!H9:H1999,"&gt;=12-01-2009", 'P3'!H9:H1999, "&lt;=18-01-2009", 'P3'!K9:K1999,"Falou")</f>
        <v>0</v>
      </c>
      <c r="J109" s="33">
        <f>COUNTIFS('P3'!H9:H1999,"&gt;=19-01-2009", 'P3'!H9:H1999, "&lt;=25-01-2009", 'P3'!K9:K1999,"Falou")</f>
        <v>0</v>
      </c>
      <c r="K109" s="33">
        <f>COUNTIFS('P3'!H9:H1999,"&gt;=26-01-2009", 'P3'!H9:H1999, "&lt;=01-02-2009", 'P3'!K9:K1999,"Falou")</f>
        <v>0</v>
      </c>
      <c r="L109" s="33">
        <f>COUNTIFS('P3'!H9:H1999,"&gt;=02-02-2009", 'P3'!H9:H1999, "&lt;=08-02-2009", 'P3'!K9:K1999,"Falou")</f>
        <v>59</v>
      </c>
      <c r="M109" s="33">
        <f>COUNTIFS('P3'!H9:H1999,"&gt;=09-02-2009", 'P3'!H9:H1999, "&lt;=15-02-2009", 'P3'!K9:K1999,"Falou")</f>
        <v>0</v>
      </c>
      <c r="N109" s="33">
        <f>COUNTIFS('P3'!H9:H1999,"&gt;=16-02-2009", 'P3'!H9:H1999, "&lt;=22-02-2009", 'P3'!K9:K1999,"Falou")</f>
        <v>0</v>
      </c>
      <c r="O109" s="33">
        <f>COUNTIFS('P3'!H9:H1999,"&gt;=23-02-2009", 'P3'!H9:H1999, "&lt;=01-03-2009", 'P3'!K9:K1999,"Falou")</f>
        <v>0</v>
      </c>
      <c r="P109" s="33">
        <f>COUNTIFS('P3'!H9:H1999,"&gt;=02-03-2009", 'P3'!H9:H1999, "&lt;=08-03-2009", 'P3'!K9:K1999,"Falou")</f>
        <v>51</v>
      </c>
      <c r="Q109" s="33">
        <f>COUNTIFS('P3'!H9:H1999,"&gt;=02-03-2009", 'P3'!H9:H1999, "&lt;=08-03-2009", 'P3'!K9:K1999,"Falou")</f>
        <v>51</v>
      </c>
      <c r="R109" s="33">
        <f>COUNTIFS('P3'!H9:H1999,"&gt;=16-03-2009", 'P3'!H9:H1999, "&lt;=22-03-2009", 'P3'!K9:K1999,"Falou")</f>
        <v>0</v>
      </c>
      <c r="S109" s="33">
        <f>COUNTIFS('P3'!H9:H1999,"&gt;=23-03-2009", 'P3'!H9:H1999, "&lt;=29-03-2009", 'P3'!K9:K1999,"Falou")</f>
        <v>0</v>
      </c>
      <c r="T109" s="33">
        <f t="shared" si="6"/>
        <v>10.0625</v>
      </c>
    </row>
    <row r="110" spans="1:20">
      <c r="A110" s="74"/>
      <c r="B110" s="72" t="s">
        <v>23</v>
      </c>
      <c r="C110" s="36" t="s">
        <v>21</v>
      </c>
      <c r="D110">
        <f>COUNTIFS('P3'!V9:V2000,"&gt;=8-12-2008", 'P3'!V9:V2000, "&lt;=14-12-2008")</f>
        <v>0</v>
      </c>
      <c r="E110">
        <f>COUNTIFS('P3'!V9:V2000,"&gt;=15-12-2008", 'P3'!V9:V2000, "&lt;=21-12-2008")</f>
        <v>0</v>
      </c>
      <c r="F110">
        <f>COUNTIFS('P3'!V9:V2000,"&gt;=22-12-2008", 'P3'!V9:V2000, "&lt;=28-12-2008")</f>
        <v>0</v>
      </c>
      <c r="G110">
        <f>COUNTIFS('P3'!V9:V2000,"&gt;=29-12-2008", 'P3'!V9:V2000, "&lt;=04-01-2009")</f>
        <v>0</v>
      </c>
      <c r="H110">
        <f>COUNTIFS('P3'!V9:V2000,"&gt;=05-01-2009", 'P3'!V9:V2000, "&lt;=11-01-2009")</f>
        <v>0</v>
      </c>
      <c r="I110">
        <f>COUNTIFS('P3'!V9:V2000,"&gt;=12-01-2009", 'P3'!V9:V2000, "&lt;=18-01-2009")</f>
        <v>0</v>
      </c>
      <c r="J110">
        <f>COUNTIFS('P3'!V9:V2000,"&gt;=19-01-2009", 'P3'!V9:V2000, "&lt;=25-01-2009")</f>
        <v>0</v>
      </c>
      <c r="K110">
        <f>COUNTIFS('P3'!V9:V2000,"&gt;=26-01-2009", 'P3'!V9:V2000, "&lt;=01-02-2009")</f>
        <v>0</v>
      </c>
      <c r="L110">
        <f>COUNTIFS('P3'!V9:V2000,"&gt;=02-02-2009", 'P3'!V9:V2000, "&lt;=08-02-2009")</f>
        <v>70</v>
      </c>
      <c r="M110">
        <f>COUNTIFS('P3'!V9:V2000,"&gt;=09-02-2009", 'P3'!V9:V2000, "&lt;=15-02-2009")</f>
        <v>0</v>
      </c>
      <c r="N110">
        <f>COUNTIFS('P3'!V9:V2000,"&gt;=16-02-2009", 'P3'!V9:V2000, "&lt;=22-02-2009")</f>
        <v>0</v>
      </c>
      <c r="O110">
        <f>COUNTIFS('P3'!V9:V2000,"&gt;=23-02-2009", 'P3'!V9:V2000, "&lt;=01-03-2009")</f>
        <v>0</v>
      </c>
      <c r="P110">
        <f>COUNTIFS('P3'!V9:V2000,"&gt;=02-03-2009", 'P3'!V9:V2000, "&lt;=08-03-2009")</f>
        <v>66</v>
      </c>
      <c r="Q110">
        <f>COUNTIFS('P3'!V9:V2000,"&gt;=09-03-2009", 'P3'!V9:V2000, "&lt;=15-03-2009")</f>
        <v>0</v>
      </c>
      <c r="R110">
        <f>COUNTIFS('P3'!V9:V2000,"&gt;=16-03-2009", 'P3'!V9:V2000, "&lt;=22-03-2009")</f>
        <v>0</v>
      </c>
      <c r="S110">
        <f>COUNTIFS('P3'!V9:V2000,"&gt;=23-03-2009", 'P3'!V9:V2000, "&lt;=29-03-2009")</f>
        <v>0</v>
      </c>
      <c r="T110">
        <f t="shared" si="6"/>
        <v>8.5</v>
      </c>
    </row>
    <row r="111" spans="1:20">
      <c r="A111" s="74"/>
      <c r="B111" s="72"/>
      <c r="C111" s="36" t="s">
        <v>24</v>
      </c>
      <c r="D111">
        <f>COUNTIFS('P3'!Y9:Y2000,"&gt;=8-12-2008", 'P3'!Y9:Y2000, "&lt;=14-12-2008")</f>
        <v>0</v>
      </c>
      <c r="E111">
        <f>COUNTIFS('P3'!Y9:Y2000,"&gt;=15-12-2008", 'P3'!Y9:Y2000, "&lt;=21-12-2008")</f>
        <v>0</v>
      </c>
      <c r="F111">
        <f>COUNTIFS('P3'!Y9:Y2000,"&gt;=22-12-2008", 'P3'!Y9:Y2000, "&lt;=28-12-2008")</f>
        <v>0</v>
      </c>
      <c r="G111">
        <f>COUNTIFS('P3'!Y9:Y2000,"&gt;=29-12-2008", 'P3'!Y9:Y2000, "&lt;=04-01-2009")</f>
        <v>0</v>
      </c>
      <c r="H111">
        <f>COUNTIFS('P3'!Y9:Y2000,"&gt;=05-01-2009", 'P3'!Y9:Y2000, "&lt;=11-01-2009")</f>
        <v>0</v>
      </c>
      <c r="I111">
        <f>COUNTIFS('P3'!Y9:Y2000,"&gt;=12-01-2009", 'P3'!Y9:Y2000, "&lt;=18-01-2009")</f>
        <v>0</v>
      </c>
      <c r="J111">
        <f>COUNTIFS('P3'!Y9:Y2000,"&gt;=19-01-2009", 'P3'!Y9:Y2000, "&lt;=25-01-2009")</f>
        <v>0</v>
      </c>
      <c r="K111">
        <f>COUNTIFS('P3'!Y9:Y2000,"&gt;=26-01-2009", 'P3'!Y9:Y2000, "&lt;=01-02-2009")</f>
        <v>0</v>
      </c>
      <c r="L111">
        <f>COUNTIFS('P3'!Y9:Y2000,"&gt;=02-02-2009", 'P3'!Y9:Y2000, "&lt;=08-02-2009")</f>
        <v>38</v>
      </c>
      <c r="M111">
        <f>COUNTIFS('P3'!Y9:Y2000,"&gt;=09-02-2009", 'P3'!Y9:Y2000, "&lt;=15-02-2009")</f>
        <v>0</v>
      </c>
      <c r="N111">
        <f>COUNTIFS('P3'!Y9:Y2000,"&gt;=16-02-2009", 'P3'!Y9:Y2000, "&lt;=22-02-2009")</f>
        <v>0</v>
      </c>
      <c r="O111">
        <f>COUNTIFS('P3'!Y9:Y2000,"&gt;=23-02-2009", 'P3'!Y9:Y2000, "&lt;=01-03-2009")</f>
        <v>0</v>
      </c>
      <c r="P111">
        <f>COUNTIFS('P3'!Y9:Y2000,"&gt;=02-03-2009", 'P3'!Y9:Y2000, "&lt;=08-03-2009")</f>
        <v>36</v>
      </c>
      <c r="Q111">
        <f>COUNTIFS('P3'!Y9:Y2000,"&gt;=09-03-2009", 'P3'!Y9:Y2000, "&lt;=15-03-2009")</f>
        <v>0</v>
      </c>
      <c r="R111">
        <f>COUNTIFS('P3'!Y9:Y2000,"&gt;=16-03-2009", 'P3'!Y9:Y2000, "&lt;=22-03-2009")</f>
        <v>0</v>
      </c>
      <c r="S111">
        <f>COUNTIFS('P3'!Y9:Y2000,"&gt;=23-03-2009", 'P3'!Y9:Y2000, "&lt;=29-03-2009")</f>
        <v>0</v>
      </c>
      <c r="T111">
        <f t="shared" si="6"/>
        <v>4.625</v>
      </c>
    </row>
    <row r="112" spans="1:20">
      <c r="A112" s="74">
        <v>5</v>
      </c>
      <c r="B112" s="73" t="s">
        <v>20</v>
      </c>
      <c r="C112" s="32" t="s">
        <v>21</v>
      </c>
      <c r="D112" s="33">
        <f>COUNTIFS('P5'!B9:B2000,"&gt;=8-12-2008", 'P5'!B9:B2000, "&lt;=14-12-2008", 'P5'!E9:E2000,"Falou")</f>
        <v>0</v>
      </c>
      <c r="E112" s="33">
        <f>COUNTIFS('P5'!B9:B2000,"&gt;=15-12-2008", 'P5'!B9:B2000, "&lt;=21-12-2008", 'P5'!E9:E2000,"Falou")</f>
        <v>0</v>
      </c>
      <c r="F112" s="33">
        <f>COUNTIFS('P5'!B9:B2000,"&gt;=22-12-2008", 'P5'!B9:B2000, "&lt;=28-12-2008", 'P5'!E9:E2000,"Falou")</f>
        <v>0</v>
      </c>
      <c r="G112" s="33">
        <f>COUNTIFS('P5'!B9:B2000,"&gt;=29-12-2008", 'P5'!B9:B2000, "&lt;=04-01-2009", 'P5'!E9:E2000,"Falou")</f>
        <v>0</v>
      </c>
      <c r="H112" s="33">
        <f>COUNTIFS('P5'!B9:B2000,"&gt;=05-01-2009", 'P5'!B9:B2000, "&lt;=11-01-2009", 'P5'!E9:E2000,"Falou")</f>
        <v>0</v>
      </c>
      <c r="I112" s="33">
        <f>COUNTIFS('P5'!B9:B2000,"&gt;=12-01-2009", 'P5'!B9:B2000, "&lt;=18-01-2009", 'P5'!E9:E2000,"Falou")</f>
        <v>0</v>
      </c>
      <c r="J112" s="33">
        <f>COUNTIFS('P5'!B9:B2000,"&gt;=19-01-2009", 'P5'!B9:B2000, "&lt;=25-01-2009", 'P5'!E9:E2000,"Falou")</f>
        <v>0</v>
      </c>
      <c r="K112" s="33">
        <f>COUNTIFS('P5'!B9:B2000,"&gt;=26-01-2009", 'P5'!B9:B2000, "&lt;=01-02-2009", 'P5'!E9:E2000,"Falou")</f>
        <v>0</v>
      </c>
      <c r="L112" s="33">
        <f>COUNTIFS('P5'!B9:B2000,"&gt;=02-02-2009", 'P5'!B9:B2000, "&lt;=08-02-2009", 'P5'!E9:E2000,"Falou")</f>
        <v>18</v>
      </c>
      <c r="M112" s="33">
        <f>COUNTIFS('P5'!B9:B2000,"&gt;=09-02-2009", 'P5'!B9:B2000, "&lt;=15-02-2009", 'P5'!E9:E2000,"Falou")</f>
        <v>0</v>
      </c>
      <c r="N112" s="33">
        <f>COUNTIFS('P5'!B9:B2000,"&gt;=16-02-2009", 'P5'!B9:B2000, "&lt;=22-02-2009", 'P5'!E9:E2000,"Falou")</f>
        <v>0</v>
      </c>
      <c r="O112" s="33">
        <f>COUNTIFS('P5'!B9:B2000,"&gt;=23-02-2009", 'P5'!B9:B2000, "&lt;=01-03-2009", 'P5'!E9:E2000,"Falou")</f>
        <v>0</v>
      </c>
      <c r="P112" s="33">
        <f>COUNTIFS('P5'!B9:B2000,"&gt;=02-03-2009", 'P5'!B9:B2000, "&lt;=08-03-2009", 'P5'!E9:E2000,"Falou")</f>
        <v>18</v>
      </c>
      <c r="Q112" s="33">
        <f>COUNTIFS('P5'!B9:B2000,"&gt;=09-03-2009", 'P5'!B9:B2000, "&lt;=15-03-2009", 'P5'!E9:E2000,"Falou")</f>
        <v>0</v>
      </c>
      <c r="R112" s="33">
        <f>COUNTIFS('P5'!B9:B2000,"&gt;=16-03-2009", 'P5'!B9:B2000, "&lt;=22-03-2009", 'P5'!E9:E2000,"Falou")</f>
        <v>0</v>
      </c>
      <c r="S112" s="33">
        <f>COUNTIFS('P5'!B9:B2000,"&gt;=23-03-2009", 'P5'!B9:B2000, "&lt;=29-03-2009", 'P5'!E9:E2000,"Falou")</f>
        <v>0</v>
      </c>
      <c r="T112" s="33">
        <f t="shared" si="6"/>
        <v>2.25</v>
      </c>
    </row>
    <row r="113" spans="1:20">
      <c r="A113" s="74"/>
      <c r="B113" s="73"/>
      <c r="C113" s="32" t="s">
        <v>22</v>
      </c>
      <c r="D113" s="33">
        <f>COUNTIFS('P5'!H9:H2000,"&gt;=8-12-2008", 'P5'!H9:H2000, "&lt;=14-12-2008", 'P5'!K9:K2000,"Falou")</f>
        <v>0</v>
      </c>
      <c r="E113" s="33">
        <f>COUNTIFS('P5'!H9:H2000,"&gt;=15-12-2008", 'P5'!H9:H2000, "&lt;=21-12-2008", 'P5'!K9:K2000,"Falou")</f>
        <v>0</v>
      </c>
      <c r="F113" s="33">
        <f>COUNTIFS('P5'!H9:H2000,"&gt;=22-12-2008", 'P5'!H9:H2000, "&lt;=28-12-2008", 'P5'!K9:K2000,"Falou")</f>
        <v>0</v>
      </c>
      <c r="G113" s="33">
        <f>COUNTIFS('P5'!H9:H2000,"&gt;=29-12-2008", 'P5'!H9:H2000, "&lt;=04-01-2009", 'P5'!K9:K2000,"Falou")</f>
        <v>0</v>
      </c>
      <c r="H113" s="33">
        <f>COUNTIFS('P5'!H9:H2000,"&gt;=05-01-2009", 'P5'!H9:H2000, "&lt;=11-01-2009", 'P5'!K9:K2000,"Falou")</f>
        <v>0</v>
      </c>
      <c r="I113" s="33">
        <f>COUNTIFS('P5'!H9:H2000,"&gt;=12-01-2009", 'P5'!H9:H2000, "&lt;=18-01-2009", 'P5'!K9:K2000,"Falou")</f>
        <v>0</v>
      </c>
      <c r="J113" s="33">
        <f>COUNTIFS('P5'!H9:H2000,"&gt;=19-01-2009", 'P5'!H9:H2000, "&lt;=25-01-2009", 'P5'!K9:K2000,"Falou")</f>
        <v>0</v>
      </c>
      <c r="K113" s="33">
        <f>COUNTIFS('P5'!H9:H2000,"&gt;=26-01-2009", 'P5'!H9:H2000, "&lt;=01-02-2009", 'P5'!K9:K2000,"Falou")</f>
        <v>0</v>
      </c>
      <c r="L113" s="33">
        <f>COUNTIFS('P5'!H9:H2000,"&gt;=02-02-2009", 'P5'!H9:H2000, "&lt;=08-02-2009", 'P5'!K9:K2000,"Falou")</f>
        <v>42</v>
      </c>
      <c r="M113" s="33">
        <f>COUNTIFS('P5'!H9:H2000,"&gt;=09-02-2009", 'P5'!H9:H2000, "&lt;=15-02-2009", 'P5'!K9:K2000,"Falou")</f>
        <v>0</v>
      </c>
      <c r="N113" s="33">
        <f>COUNTIFS('P5'!H9:H2000,"&gt;=16-02-2009", 'P5'!H9:H2000, "&lt;=22-02-2009", 'P5'!K9:K2000,"Falou")</f>
        <v>0</v>
      </c>
      <c r="O113" s="33">
        <f>COUNTIFS('P5'!H9:H2000,"&gt;=23-02-2009", 'P5'!H9:H2000, "&lt;=01-03-2009", 'P5'!K9:K2000,"Falou")</f>
        <v>0</v>
      </c>
      <c r="P113" s="33">
        <f>COUNTIFS('P5'!H9:H2000,"&gt;=02-03-2009", 'P5'!H9:H2000, "&lt;=08-03-2009", 'P5'!K9:K2000,"Falou")</f>
        <v>42</v>
      </c>
      <c r="Q113" s="33">
        <f>COUNTIFS('P5'!H9:H2000,"&gt;=02-03-2009", 'P5'!H9:H2000, "&lt;=08-03-2009", 'P5'!K9:K2000,"Falou")</f>
        <v>42</v>
      </c>
      <c r="R113" s="33">
        <f>COUNTIFS('P5'!H9:H2000,"&gt;=16-03-2009", 'P5'!H9:H2000, "&lt;=22-03-2009", 'P5'!K9:K2000,"Falou")</f>
        <v>0</v>
      </c>
      <c r="S113" s="33">
        <f>COUNTIFS('P5'!H9:H2000,"&gt;=23-03-2009", 'P5'!H9:H2000, "&lt;=29-03-2009", 'P5'!K9:K2000,"Falou")</f>
        <v>0</v>
      </c>
      <c r="T113" s="33">
        <f t="shared" si="6"/>
        <v>7.875</v>
      </c>
    </row>
    <row r="114" spans="1:20">
      <c r="A114" s="74"/>
      <c r="B114" s="72" t="s">
        <v>23</v>
      </c>
      <c r="C114" s="36" t="s">
        <v>21</v>
      </c>
      <c r="D114">
        <f>COUNTIFS('P5'!V9:V2000,"&gt;=8-12-2008", 'P5'!V9:V2000, "&lt;=14-12-2008")</f>
        <v>0</v>
      </c>
      <c r="E114">
        <f>COUNTIFS('P5'!V9:V2000,"&gt;=15-12-2008", 'P5'!V9:V2000, "&lt;=21-12-2008")</f>
        <v>0</v>
      </c>
      <c r="F114">
        <f>COUNTIFS('P5'!V9:V2000,"&gt;=22-12-2008", 'P5'!V9:V2000, "&lt;=28-12-2008")</f>
        <v>0</v>
      </c>
      <c r="G114">
        <f>COUNTIFS('P5'!V9:V2000,"&gt;=29-12-2008", 'P5'!V9:V2000, "&lt;=04-01-2009")</f>
        <v>0</v>
      </c>
      <c r="H114">
        <f>COUNTIFS('P5'!V9:V2000,"&gt;=05-01-2009", 'P5'!V9:V2000, "&lt;=11-01-2009")</f>
        <v>0</v>
      </c>
      <c r="I114">
        <f>COUNTIFS('P5'!V9:V2000,"&gt;=12-01-2009", 'P5'!V9:V2000, "&lt;=18-01-2009")</f>
        <v>0</v>
      </c>
      <c r="J114">
        <f>COUNTIFS('P5'!V9:V2000,"&gt;=19-01-2009", 'P5'!V9:V2000, "&lt;=25-01-2009")</f>
        <v>0</v>
      </c>
      <c r="K114">
        <f>COUNTIFS('P5'!V9:V2000,"&gt;=26-01-2009", 'P5'!V9:V2000, "&lt;=01-02-2009")</f>
        <v>0</v>
      </c>
      <c r="L114">
        <f>COUNTIFS('P5'!V9:V2000,"&gt;=02-02-2009", 'P5'!V9:V2000, "&lt;=08-02-2009")</f>
        <v>17</v>
      </c>
      <c r="M114">
        <f>COUNTIFS('P5'!V9:V2000,"&gt;=09-02-2009", 'P5'!V9:V2000, "&lt;=15-02-2009")</f>
        <v>0</v>
      </c>
      <c r="N114">
        <f>COUNTIFS('P5'!V9:V2000,"&gt;=16-02-2009", 'P5'!V9:V2000, "&lt;=22-02-2009")</f>
        <v>0</v>
      </c>
      <c r="O114">
        <f>COUNTIFS('P5'!V9:V2000,"&gt;=23-02-2009", 'P5'!V9:V2000, "&lt;=01-03-2009")</f>
        <v>0</v>
      </c>
      <c r="P114">
        <f>COUNTIFS('P5'!V9:V2000,"&gt;=02-03-2009", 'P5'!V9:V2000, "&lt;=08-03-2009")</f>
        <v>16</v>
      </c>
      <c r="Q114">
        <f>COUNTIFS('P5'!V9:V2000,"&gt;=09-03-2009", 'P5'!V9:V2000, "&lt;=15-03-2009")</f>
        <v>0</v>
      </c>
      <c r="R114">
        <f>COUNTIFS('P5'!V9:V2000,"&gt;=16-03-2009", 'P5'!V9:V2000, "&lt;=22-03-2009")</f>
        <v>0</v>
      </c>
      <c r="S114">
        <f>COUNTIFS('P5'!V9:V2000,"&gt;=23-03-2009", 'P5'!V9:V2000, "&lt;=29-03-2009")</f>
        <v>0</v>
      </c>
      <c r="T114">
        <f t="shared" si="6"/>
        <v>2.0625</v>
      </c>
    </row>
    <row r="115" spans="1:20">
      <c r="A115" s="74"/>
      <c r="B115" s="72"/>
      <c r="C115" s="36" t="s">
        <v>24</v>
      </c>
      <c r="D115">
        <f>COUNTIFS('P5'!Y9:Y2000,"&gt;=8-12-2008", 'P5'!Y9:Y2000, "&lt;=14-12-2008")</f>
        <v>0</v>
      </c>
      <c r="E115">
        <f>COUNTIFS('P5'!Y9:Y2000,"&gt;=15-12-2008", 'P5'!Y9:Y2000, "&lt;=21-12-2008")</f>
        <v>0</v>
      </c>
      <c r="F115">
        <f>COUNTIFS('P5'!Y9:Y2000,"&gt;=22-12-2008", 'P5'!Y9:Y2000, "&lt;=28-12-2008")</f>
        <v>0</v>
      </c>
      <c r="G115">
        <f>COUNTIFS('P5'!Y9:Y2000,"&gt;=29-12-2008", 'P5'!Y9:Y2000, "&lt;=04-01-2009")</f>
        <v>0</v>
      </c>
      <c r="H115">
        <f>COUNTIFS('P5'!Y9:Y2000,"&gt;=05-01-2009", 'P5'!Y9:Y2000, "&lt;=11-01-2009")</f>
        <v>0</v>
      </c>
      <c r="I115">
        <f>COUNTIFS('P5'!Y9:Y2000,"&gt;=12-01-2009", 'P5'!Y9:Y2000, "&lt;=18-01-2009")</f>
        <v>0</v>
      </c>
      <c r="J115">
        <f>COUNTIFS('P5'!Y9:Y2000,"&gt;=19-01-2009", 'P5'!Y9:Y2000, "&lt;=25-01-2009")</f>
        <v>0</v>
      </c>
      <c r="K115">
        <f>COUNTIFS('P5'!Y9:Y2000,"&gt;=26-01-2009", 'P5'!Y9:Y2000, "&lt;=01-02-2009")</f>
        <v>0</v>
      </c>
      <c r="L115">
        <f>COUNTIFS('P5'!Y9:Y2000,"&gt;=02-02-2009", 'P5'!Y9:Y2000, "&lt;=08-02-2009")</f>
        <v>0</v>
      </c>
      <c r="M115">
        <f>COUNTIFS('P5'!Y9:Y2000,"&gt;=09-02-2009", 'P5'!Y9:Y2000, "&lt;=15-02-2009")</f>
        <v>0</v>
      </c>
      <c r="N115">
        <f>COUNTIFS('P5'!Y9:Y2000,"&gt;=16-02-2009", 'P5'!Y9:Y2000, "&lt;=22-02-2009")</f>
        <v>0</v>
      </c>
      <c r="O115">
        <f>COUNTIFS('P5'!Y9:Y2000,"&gt;=23-02-2009", 'P5'!Y9:Y2000, "&lt;=01-03-2009")</f>
        <v>0</v>
      </c>
      <c r="P115">
        <f>COUNTIFS('P5'!Y9:Y2000,"&gt;=02-03-2009", 'P5'!Y9:Y2000, "&lt;=08-03-2009")</f>
        <v>0</v>
      </c>
      <c r="Q115">
        <f>COUNTIFS('P5'!Y9:Y2000,"&gt;=09-03-2009", 'P5'!Y9:Y2000, "&lt;=15-03-2009")</f>
        <v>0</v>
      </c>
      <c r="R115">
        <f>COUNTIFS('P5'!Y9:Y2000,"&gt;=16-03-2009", 'P5'!Y9:Y2000, "&lt;=22-03-2009")</f>
        <v>0</v>
      </c>
      <c r="S115">
        <f>COUNTIFS('P5'!Y9:Y2000,"&gt;=23-03-2009", 'P5'!Y9:Y2000, "&lt;=29-03-2009")</f>
        <v>0</v>
      </c>
      <c r="T115">
        <f t="shared" si="6"/>
        <v>0</v>
      </c>
    </row>
    <row r="116" spans="1:20">
      <c r="A116" s="75" t="s">
        <v>18</v>
      </c>
      <c r="B116" s="78" t="s">
        <v>20</v>
      </c>
      <c r="C116" s="39" t="s">
        <v>21</v>
      </c>
      <c r="D116" s="53">
        <f t="shared" ref="D116:S116" si="7">AVERAGE(D92,D96,D100,D104,D108,D112)</f>
        <v>0</v>
      </c>
      <c r="E116" s="54">
        <f t="shared" si="7"/>
        <v>0</v>
      </c>
      <c r="F116" s="54">
        <f t="shared" si="7"/>
        <v>0</v>
      </c>
      <c r="G116" s="54">
        <f t="shared" si="7"/>
        <v>0</v>
      </c>
      <c r="H116" s="54">
        <f t="shared" si="7"/>
        <v>0</v>
      </c>
      <c r="I116" s="54">
        <f t="shared" si="7"/>
        <v>0</v>
      </c>
      <c r="J116" s="54">
        <f t="shared" si="7"/>
        <v>0</v>
      </c>
      <c r="K116" s="54">
        <f t="shared" si="7"/>
        <v>0</v>
      </c>
      <c r="L116" s="54">
        <f t="shared" si="7"/>
        <v>71.599999999999994</v>
      </c>
      <c r="M116" s="54">
        <f t="shared" si="7"/>
        <v>0</v>
      </c>
      <c r="N116" s="54">
        <f t="shared" si="7"/>
        <v>0</v>
      </c>
      <c r="O116" s="54">
        <f t="shared" si="7"/>
        <v>0</v>
      </c>
      <c r="P116" s="54">
        <f t="shared" si="7"/>
        <v>69</v>
      </c>
      <c r="Q116" s="54">
        <f t="shared" si="7"/>
        <v>0</v>
      </c>
      <c r="R116" s="54">
        <f t="shared" si="7"/>
        <v>0</v>
      </c>
      <c r="S116" s="54">
        <f t="shared" si="7"/>
        <v>0</v>
      </c>
    </row>
    <row r="117" spans="1:20">
      <c r="A117" s="76"/>
      <c r="B117" s="79"/>
      <c r="C117" s="35" t="s">
        <v>22</v>
      </c>
      <c r="D117" s="55">
        <f t="shared" ref="D117:S117" si="8">AVERAGE(D93,D97,D101,D105,D109,D113)</f>
        <v>0</v>
      </c>
      <c r="E117" s="55">
        <f t="shared" si="8"/>
        <v>0</v>
      </c>
      <c r="F117" s="55">
        <f t="shared" si="8"/>
        <v>0</v>
      </c>
      <c r="G117" s="55">
        <f t="shared" si="8"/>
        <v>0</v>
      </c>
      <c r="H117" s="55">
        <f t="shared" si="8"/>
        <v>0</v>
      </c>
      <c r="I117" s="55">
        <f t="shared" si="8"/>
        <v>0</v>
      </c>
      <c r="J117" s="55">
        <f t="shared" si="8"/>
        <v>0</v>
      </c>
      <c r="K117" s="55">
        <f t="shared" si="8"/>
        <v>0</v>
      </c>
      <c r="L117" s="55">
        <f t="shared" si="8"/>
        <v>66.8</v>
      </c>
      <c r="M117" s="55">
        <f t="shared" si="8"/>
        <v>0</v>
      </c>
      <c r="N117" s="55">
        <f t="shared" si="8"/>
        <v>0</v>
      </c>
      <c r="O117" s="55">
        <f t="shared" si="8"/>
        <v>0</v>
      </c>
      <c r="P117" s="55">
        <f t="shared" si="8"/>
        <v>64.400000000000006</v>
      </c>
      <c r="Q117" s="55">
        <f t="shared" si="8"/>
        <v>64.400000000000006</v>
      </c>
      <c r="R117" s="55">
        <f t="shared" si="8"/>
        <v>0</v>
      </c>
      <c r="S117" s="55">
        <f t="shared" si="8"/>
        <v>0</v>
      </c>
    </row>
    <row r="118" spans="1:20">
      <c r="A118" s="76"/>
      <c r="B118" s="80" t="s">
        <v>23</v>
      </c>
      <c r="C118" s="37" t="s">
        <v>21</v>
      </c>
      <c r="D118" s="60">
        <f t="shared" ref="D118:S119" si="9">AVERAGE(D94,D98,D102,D106,D110,D114)</f>
        <v>0</v>
      </c>
      <c r="E118" s="60">
        <f t="shared" si="9"/>
        <v>0</v>
      </c>
      <c r="F118" s="60">
        <f t="shared" si="9"/>
        <v>0</v>
      </c>
      <c r="G118" s="60">
        <f t="shared" si="9"/>
        <v>0</v>
      </c>
      <c r="H118" s="60">
        <f t="shared" si="9"/>
        <v>0</v>
      </c>
      <c r="I118" s="60">
        <f t="shared" si="9"/>
        <v>0</v>
      </c>
      <c r="J118" s="60">
        <f t="shared" si="9"/>
        <v>0</v>
      </c>
      <c r="K118" s="60">
        <f t="shared" si="9"/>
        <v>0</v>
      </c>
      <c r="L118" s="60">
        <f t="shared" si="9"/>
        <v>183.4</v>
      </c>
      <c r="M118" s="60">
        <f t="shared" si="9"/>
        <v>0</v>
      </c>
      <c r="N118" s="60">
        <f t="shared" si="9"/>
        <v>0</v>
      </c>
      <c r="O118" s="60">
        <f t="shared" si="9"/>
        <v>0</v>
      </c>
      <c r="P118" s="60">
        <f t="shared" si="9"/>
        <v>179.2</v>
      </c>
      <c r="Q118" s="60">
        <f t="shared" si="9"/>
        <v>0</v>
      </c>
      <c r="R118" s="60">
        <f t="shared" si="9"/>
        <v>0</v>
      </c>
      <c r="S118" s="60">
        <f t="shared" si="9"/>
        <v>0</v>
      </c>
    </row>
    <row r="119" spans="1:20">
      <c r="A119" s="77"/>
      <c r="B119" s="80"/>
      <c r="C119" s="37" t="s">
        <v>24</v>
      </c>
      <c r="D119" s="60">
        <f t="shared" si="9"/>
        <v>0</v>
      </c>
      <c r="E119" s="60">
        <f t="shared" si="9"/>
        <v>0</v>
      </c>
      <c r="F119" s="60">
        <f t="shared" si="9"/>
        <v>0</v>
      </c>
      <c r="G119" s="60">
        <f t="shared" si="9"/>
        <v>0</v>
      </c>
      <c r="H119" s="60">
        <f t="shared" si="9"/>
        <v>0</v>
      </c>
      <c r="I119" s="60">
        <f t="shared" si="9"/>
        <v>0</v>
      </c>
      <c r="J119" s="60">
        <f t="shared" si="9"/>
        <v>0</v>
      </c>
      <c r="K119" s="60">
        <f t="shared" si="9"/>
        <v>0</v>
      </c>
      <c r="L119" s="60">
        <f t="shared" si="9"/>
        <v>87.2</v>
      </c>
      <c r="M119" s="60">
        <f t="shared" si="9"/>
        <v>0</v>
      </c>
      <c r="N119" s="60">
        <f t="shared" si="9"/>
        <v>0</v>
      </c>
      <c r="O119" s="60">
        <f t="shared" si="9"/>
        <v>0</v>
      </c>
      <c r="P119" s="60">
        <f t="shared" si="9"/>
        <v>84.6</v>
      </c>
      <c r="Q119" s="60">
        <f t="shared" si="9"/>
        <v>0</v>
      </c>
      <c r="R119" s="60">
        <f t="shared" si="9"/>
        <v>0</v>
      </c>
      <c r="S119" s="60">
        <f t="shared" si="9"/>
        <v>0</v>
      </c>
    </row>
    <row r="120" spans="1:20">
      <c r="A120" s="82" t="s">
        <v>94</v>
      </c>
      <c r="B120" s="78" t="s">
        <v>20</v>
      </c>
      <c r="C120" s="39" t="s">
        <v>21</v>
      </c>
      <c r="D120" s="53">
        <f t="shared" ref="D120:S120" si="10">STDEV(D92,D96,D100,D104,D108,D112)</f>
        <v>0</v>
      </c>
      <c r="E120" s="54">
        <f t="shared" si="10"/>
        <v>0</v>
      </c>
      <c r="F120" s="54">
        <f t="shared" si="10"/>
        <v>0</v>
      </c>
      <c r="G120" s="54">
        <f t="shared" si="10"/>
        <v>0</v>
      </c>
      <c r="H120" s="54">
        <f t="shared" si="10"/>
        <v>0</v>
      </c>
      <c r="I120" s="54">
        <f t="shared" si="10"/>
        <v>0</v>
      </c>
      <c r="J120" s="54">
        <f t="shared" si="10"/>
        <v>0</v>
      </c>
      <c r="K120" s="54">
        <f t="shared" si="10"/>
        <v>0</v>
      </c>
      <c r="L120" s="54">
        <f t="shared" si="10"/>
        <v>115.48939345238591</v>
      </c>
      <c r="M120" s="54">
        <f t="shared" si="10"/>
        <v>0</v>
      </c>
      <c r="N120" s="54">
        <f t="shared" si="10"/>
        <v>0</v>
      </c>
      <c r="O120" s="54">
        <f t="shared" si="10"/>
        <v>0</v>
      </c>
      <c r="P120" s="54">
        <f t="shared" si="10"/>
        <v>114.60584627321592</v>
      </c>
      <c r="Q120" s="54">
        <f t="shared" si="10"/>
        <v>0</v>
      </c>
      <c r="R120" s="54">
        <f t="shared" si="10"/>
        <v>0</v>
      </c>
      <c r="S120" s="54">
        <f t="shared" si="10"/>
        <v>0</v>
      </c>
    </row>
    <row r="121" spans="1:20">
      <c r="A121" s="82"/>
      <c r="B121" s="79"/>
      <c r="C121" s="35" t="s">
        <v>22</v>
      </c>
      <c r="D121" s="33">
        <f t="shared" ref="D121:S121" si="11">STDEV(D93,D97,D101,D105,D109,D113)</f>
        <v>0</v>
      </c>
      <c r="E121" s="33">
        <f t="shared" si="11"/>
        <v>0</v>
      </c>
      <c r="F121" s="33">
        <f t="shared" si="11"/>
        <v>0</v>
      </c>
      <c r="G121" s="33">
        <f t="shared" si="11"/>
        <v>0</v>
      </c>
      <c r="H121" s="33">
        <f t="shared" si="11"/>
        <v>0</v>
      </c>
      <c r="I121" s="33">
        <f t="shared" si="11"/>
        <v>0</v>
      </c>
      <c r="J121" s="33">
        <f t="shared" si="11"/>
        <v>0</v>
      </c>
      <c r="K121" s="33">
        <f t="shared" si="11"/>
        <v>0</v>
      </c>
      <c r="L121" s="33">
        <f t="shared" si="11"/>
        <v>55.079034123702641</v>
      </c>
      <c r="M121" s="33">
        <f t="shared" si="11"/>
        <v>0</v>
      </c>
      <c r="N121" s="33">
        <f t="shared" si="11"/>
        <v>0</v>
      </c>
      <c r="O121" s="33">
        <f t="shared" si="11"/>
        <v>0</v>
      </c>
      <c r="P121" s="33">
        <f t="shared" si="11"/>
        <v>53.900834872940514</v>
      </c>
      <c r="Q121" s="33">
        <f t="shared" si="11"/>
        <v>53.900834872940514</v>
      </c>
      <c r="R121" s="33">
        <f t="shared" si="11"/>
        <v>0</v>
      </c>
      <c r="S121" s="33">
        <f t="shared" si="11"/>
        <v>0</v>
      </c>
    </row>
    <row r="122" spans="1:20">
      <c r="A122" s="82"/>
      <c r="B122" s="80" t="s">
        <v>23</v>
      </c>
      <c r="C122" s="37" t="s">
        <v>21</v>
      </c>
      <c r="D122" s="25">
        <f t="shared" ref="D122:D123" si="12">STDEV(D94,D98,D102,D106,D110,D114)</f>
        <v>0</v>
      </c>
      <c r="E122" s="25">
        <f t="shared" ref="E122:S122" si="13">STDEV(E94,E98,E102,E106,E110,E114)</f>
        <v>0</v>
      </c>
      <c r="F122" s="25">
        <f t="shared" si="13"/>
        <v>0</v>
      </c>
      <c r="G122" s="25">
        <f t="shared" si="13"/>
        <v>0</v>
      </c>
      <c r="H122" s="25">
        <f t="shared" si="13"/>
        <v>0</v>
      </c>
      <c r="I122" s="25">
        <f t="shared" si="13"/>
        <v>0</v>
      </c>
      <c r="J122" s="25">
        <f t="shared" si="13"/>
        <v>0</v>
      </c>
      <c r="K122" s="25">
        <f t="shared" si="13"/>
        <v>0</v>
      </c>
      <c r="L122" s="25">
        <f t="shared" si="13"/>
        <v>263.2058130057161</v>
      </c>
      <c r="M122" s="25">
        <f t="shared" si="13"/>
        <v>0</v>
      </c>
      <c r="N122" s="25">
        <f t="shared" si="13"/>
        <v>0</v>
      </c>
      <c r="O122" s="25">
        <f t="shared" si="13"/>
        <v>0</v>
      </c>
      <c r="P122" s="25">
        <f t="shared" si="13"/>
        <v>258.61689813312665</v>
      </c>
      <c r="Q122" s="25">
        <f t="shared" si="13"/>
        <v>0</v>
      </c>
      <c r="R122" s="25">
        <f t="shared" si="13"/>
        <v>0</v>
      </c>
      <c r="S122" s="25">
        <f t="shared" si="13"/>
        <v>0</v>
      </c>
    </row>
    <row r="123" spans="1:20">
      <c r="A123" s="82"/>
      <c r="B123" s="80"/>
      <c r="C123" s="37" t="s">
        <v>24</v>
      </c>
      <c r="D123" s="25">
        <f t="shared" si="12"/>
        <v>0</v>
      </c>
      <c r="E123" s="25">
        <f t="shared" ref="E123:S123" si="14">STDEV(E95,E99,E103,E107,E111,E115)</f>
        <v>0</v>
      </c>
      <c r="F123" s="25">
        <f t="shared" si="14"/>
        <v>0</v>
      </c>
      <c r="G123" s="25">
        <f t="shared" si="14"/>
        <v>0</v>
      </c>
      <c r="H123" s="25">
        <f t="shared" si="14"/>
        <v>0</v>
      </c>
      <c r="I123" s="25">
        <f t="shared" si="14"/>
        <v>0</v>
      </c>
      <c r="J123" s="25">
        <f t="shared" si="14"/>
        <v>0</v>
      </c>
      <c r="K123" s="25">
        <f t="shared" si="14"/>
        <v>0</v>
      </c>
      <c r="L123" s="25">
        <f t="shared" si="14"/>
        <v>112.35078993936803</v>
      </c>
      <c r="M123" s="25">
        <f t="shared" si="14"/>
        <v>0</v>
      </c>
      <c r="N123" s="25">
        <f t="shared" si="14"/>
        <v>0</v>
      </c>
      <c r="O123" s="25">
        <f t="shared" si="14"/>
        <v>0</v>
      </c>
      <c r="P123" s="25">
        <f t="shared" si="14"/>
        <v>109.43856724208335</v>
      </c>
      <c r="Q123" s="25">
        <f t="shared" si="14"/>
        <v>0</v>
      </c>
      <c r="R123" s="25">
        <f t="shared" si="14"/>
        <v>0</v>
      </c>
      <c r="S123" s="25">
        <f t="shared" si="14"/>
        <v>0</v>
      </c>
    </row>
    <row r="124" spans="1:20">
      <c r="A124" s="83" t="s">
        <v>95</v>
      </c>
      <c r="B124" s="78" t="s">
        <v>20</v>
      </c>
      <c r="C124" s="39" t="s">
        <v>21</v>
      </c>
      <c r="D124" s="53">
        <f t="shared" ref="D124:S124" si="15">MEDIAN(D112,D108,D104,D100,D96,D92)</f>
        <v>0</v>
      </c>
      <c r="E124" s="54">
        <f t="shared" si="15"/>
        <v>0</v>
      </c>
      <c r="F124" s="54">
        <f t="shared" si="15"/>
        <v>0</v>
      </c>
      <c r="G124" s="54">
        <f t="shared" si="15"/>
        <v>0</v>
      </c>
      <c r="H124" s="54">
        <f t="shared" si="15"/>
        <v>0</v>
      </c>
      <c r="I124" s="54">
        <f t="shared" si="15"/>
        <v>0</v>
      </c>
      <c r="J124" s="54">
        <f t="shared" si="15"/>
        <v>0</v>
      </c>
      <c r="K124" s="54">
        <f t="shared" si="15"/>
        <v>0</v>
      </c>
      <c r="L124" s="54">
        <f t="shared" si="15"/>
        <v>29</v>
      </c>
      <c r="M124" s="54">
        <f t="shared" si="15"/>
        <v>0</v>
      </c>
      <c r="N124" s="54">
        <f t="shared" si="15"/>
        <v>0</v>
      </c>
      <c r="O124" s="54">
        <f t="shared" si="15"/>
        <v>0</v>
      </c>
      <c r="P124" s="54">
        <f t="shared" si="15"/>
        <v>20</v>
      </c>
      <c r="Q124" s="54">
        <f t="shared" si="15"/>
        <v>0</v>
      </c>
      <c r="R124" s="54">
        <f t="shared" si="15"/>
        <v>0</v>
      </c>
      <c r="S124" s="54">
        <f t="shared" si="15"/>
        <v>0</v>
      </c>
    </row>
    <row r="125" spans="1:20">
      <c r="A125" s="84"/>
      <c r="B125" s="79"/>
      <c r="C125" s="35" t="s">
        <v>22</v>
      </c>
      <c r="D125" s="55">
        <f t="shared" ref="D125:S125" si="16">MEDIAN(D113,D109,D105,D101,D97,D93)</f>
        <v>0</v>
      </c>
      <c r="E125" s="55">
        <f t="shared" si="16"/>
        <v>0</v>
      </c>
      <c r="F125" s="55">
        <f t="shared" si="16"/>
        <v>0</v>
      </c>
      <c r="G125" s="55">
        <f t="shared" si="16"/>
        <v>0</v>
      </c>
      <c r="H125" s="55">
        <f t="shared" si="16"/>
        <v>0</v>
      </c>
      <c r="I125" s="55">
        <f t="shared" si="16"/>
        <v>0</v>
      </c>
      <c r="J125" s="55">
        <f t="shared" si="16"/>
        <v>0</v>
      </c>
      <c r="K125" s="55">
        <f t="shared" si="16"/>
        <v>0</v>
      </c>
      <c r="L125" s="55">
        <f t="shared" si="16"/>
        <v>59</v>
      </c>
      <c r="M125" s="55">
        <f t="shared" si="16"/>
        <v>0</v>
      </c>
      <c r="N125" s="55">
        <f t="shared" si="16"/>
        <v>0</v>
      </c>
      <c r="O125" s="55">
        <f t="shared" si="16"/>
        <v>0</v>
      </c>
      <c r="P125" s="55">
        <f t="shared" si="16"/>
        <v>51</v>
      </c>
      <c r="Q125" s="55">
        <f t="shared" si="16"/>
        <v>51</v>
      </c>
      <c r="R125" s="55">
        <f t="shared" si="16"/>
        <v>0</v>
      </c>
      <c r="S125" s="55">
        <f t="shared" si="16"/>
        <v>0</v>
      </c>
    </row>
    <row r="126" spans="1:20">
      <c r="A126" s="84"/>
      <c r="B126" s="80" t="s">
        <v>23</v>
      </c>
      <c r="C126" s="37" t="s">
        <v>21</v>
      </c>
      <c r="D126" s="60">
        <f t="shared" ref="D126:S127" si="17">MEDIAN(D114,D110,D106,D102,D98,D94)</f>
        <v>0</v>
      </c>
      <c r="E126" s="60">
        <f t="shared" si="17"/>
        <v>0</v>
      </c>
      <c r="F126" s="60">
        <f t="shared" si="17"/>
        <v>0</v>
      </c>
      <c r="G126" s="60">
        <f t="shared" si="17"/>
        <v>0</v>
      </c>
      <c r="H126" s="60">
        <f t="shared" si="17"/>
        <v>0</v>
      </c>
      <c r="I126" s="60">
        <f t="shared" si="17"/>
        <v>0</v>
      </c>
      <c r="J126" s="60">
        <f t="shared" si="17"/>
        <v>0</v>
      </c>
      <c r="K126" s="60">
        <f t="shared" si="17"/>
        <v>0</v>
      </c>
      <c r="L126" s="60">
        <f t="shared" si="17"/>
        <v>70</v>
      </c>
      <c r="M126" s="60">
        <f t="shared" si="17"/>
        <v>0</v>
      </c>
      <c r="N126" s="60">
        <f t="shared" si="17"/>
        <v>0</v>
      </c>
      <c r="O126" s="60">
        <f t="shared" si="17"/>
        <v>0</v>
      </c>
      <c r="P126" s="60">
        <f t="shared" si="17"/>
        <v>66</v>
      </c>
      <c r="Q126" s="60">
        <f t="shared" si="17"/>
        <v>0</v>
      </c>
      <c r="R126" s="60">
        <f t="shared" si="17"/>
        <v>0</v>
      </c>
      <c r="S126" s="60">
        <f t="shared" si="17"/>
        <v>0</v>
      </c>
    </row>
    <row r="127" spans="1:20">
      <c r="A127" s="84"/>
      <c r="B127" s="80"/>
      <c r="C127" s="37" t="s">
        <v>24</v>
      </c>
      <c r="D127" s="60">
        <f t="shared" si="17"/>
        <v>0</v>
      </c>
      <c r="E127" s="60">
        <f t="shared" si="17"/>
        <v>0</v>
      </c>
      <c r="F127" s="60">
        <f t="shared" si="17"/>
        <v>0</v>
      </c>
      <c r="G127" s="60">
        <f t="shared" si="17"/>
        <v>0</v>
      </c>
      <c r="H127" s="60">
        <f t="shared" si="17"/>
        <v>0</v>
      </c>
      <c r="I127" s="60">
        <f t="shared" si="17"/>
        <v>0</v>
      </c>
      <c r="J127" s="60">
        <f t="shared" si="17"/>
        <v>0</v>
      </c>
      <c r="K127" s="60">
        <f t="shared" si="17"/>
        <v>0</v>
      </c>
      <c r="L127" s="60">
        <f t="shared" si="17"/>
        <v>38</v>
      </c>
      <c r="M127" s="60">
        <f t="shared" si="17"/>
        <v>0</v>
      </c>
      <c r="N127" s="60">
        <f t="shared" si="17"/>
        <v>0</v>
      </c>
      <c r="O127" s="60">
        <f t="shared" si="17"/>
        <v>0</v>
      </c>
      <c r="P127" s="60">
        <f t="shared" si="17"/>
        <v>36</v>
      </c>
      <c r="Q127" s="60">
        <f t="shared" si="17"/>
        <v>0</v>
      </c>
      <c r="R127" s="60">
        <f t="shared" si="17"/>
        <v>0</v>
      </c>
      <c r="S127" s="60">
        <f t="shared" si="17"/>
        <v>0</v>
      </c>
    </row>
  </sheetData>
  <mergeCells count="90">
    <mergeCell ref="B120:B121"/>
    <mergeCell ref="B122:B123"/>
    <mergeCell ref="A120:A123"/>
    <mergeCell ref="B124:B125"/>
    <mergeCell ref="B126:B127"/>
    <mergeCell ref="A124:A127"/>
    <mergeCell ref="A86:A89"/>
    <mergeCell ref="B86:B87"/>
    <mergeCell ref="B88:B89"/>
    <mergeCell ref="A82:A85"/>
    <mergeCell ref="B82:B83"/>
    <mergeCell ref="B84:B85"/>
    <mergeCell ref="A56:A59"/>
    <mergeCell ref="B56:B57"/>
    <mergeCell ref="B58:B59"/>
    <mergeCell ref="A48:A51"/>
    <mergeCell ref="B48:B49"/>
    <mergeCell ref="B50:B51"/>
    <mergeCell ref="A52:A55"/>
    <mergeCell ref="B52:B53"/>
    <mergeCell ref="B54:B55"/>
    <mergeCell ref="A74:A77"/>
    <mergeCell ref="B74:B75"/>
    <mergeCell ref="B76:B77"/>
    <mergeCell ref="A78:A81"/>
    <mergeCell ref="B78:B79"/>
    <mergeCell ref="B80:B81"/>
    <mergeCell ref="A70:A73"/>
    <mergeCell ref="B70:B71"/>
    <mergeCell ref="B72:B73"/>
    <mergeCell ref="A62:A65"/>
    <mergeCell ref="B62:B63"/>
    <mergeCell ref="B64:B65"/>
    <mergeCell ref="A66:A69"/>
    <mergeCell ref="B66:B67"/>
    <mergeCell ref="B68:B69"/>
    <mergeCell ref="B46:B47"/>
    <mergeCell ref="A36:A39"/>
    <mergeCell ref="B36:B37"/>
    <mergeCell ref="B38:B39"/>
    <mergeCell ref="A40:A43"/>
    <mergeCell ref="B40:B41"/>
    <mergeCell ref="B42:B43"/>
    <mergeCell ref="A44:A47"/>
    <mergeCell ref="A10:A13"/>
    <mergeCell ref="B10:B11"/>
    <mergeCell ref="B12:B13"/>
    <mergeCell ref="A14:A17"/>
    <mergeCell ref="B14:B15"/>
    <mergeCell ref="B16:B17"/>
    <mergeCell ref="A2:A5"/>
    <mergeCell ref="B2:B3"/>
    <mergeCell ref="B4:B5"/>
    <mergeCell ref="A6:A9"/>
    <mergeCell ref="B6:B7"/>
    <mergeCell ref="B8:B9"/>
    <mergeCell ref="A92:A95"/>
    <mergeCell ref="B92:B93"/>
    <mergeCell ref="B94:B95"/>
    <mergeCell ref="A18:A21"/>
    <mergeCell ref="B18:B19"/>
    <mergeCell ref="B20:B21"/>
    <mergeCell ref="A22:A25"/>
    <mergeCell ref="B22:B23"/>
    <mergeCell ref="B24:B25"/>
    <mergeCell ref="A32:A35"/>
    <mergeCell ref="B32:B33"/>
    <mergeCell ref="B34:B35"/>
    <mergeCell ref="A26:A29"/>
    <mergeCell ref="B26:B27"/>
    <mergeCell ref="B28:B29"/>
    <mergeCell ref="B44:B45"/>
    <mergeCell ref="A96:A99"/>
    <mergeCell ref="B96:B97"/>
    <mergeCell ref="B98:B99"/>
    <mergeCell ref="A100:A103"/>
    <mergeCell ref="B100:B101"/>
    <mergeCell ref="B102:B103"/>
    <mergeCell ref="B106:B107"/>
    <mergeCell ref="B104:B105"/>
    <mergeCell ref="A104:A107"/>
    <mergeCell ref="A116:A119"/>
    <mergeCell ref="B116:B117"/>
    <mergeCell ref="B118:B119"/>
    <mergeCell ref="A108:A111"/>
    <mergeCell ref="B108:B109"/>
    <mergeCell ref="B110:B111"/>
    <mergeCell ref="A112:A115"/>
    <mergeCell ref="B112:B113"/>
    <mergeCell ref="B114:B11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tabSelected="1" topLeftCell="A28" workbookViewId="0">
      <selection activeCell="D3" sqref="D3"/>
    </sheetView>
  </sheetViews>
  <sheetFormatPr defaultRowHeight="14.4"/>
  <cols>
    <col min="1" max="1" width="14.6640625" bestFit="1" customWidth="1"/>
    <col min="2" max="3" width="14.6640625" customWidth="1"/>
    <col min="5" max="5" width="15.33203125" bestFit="1" customWidth="1"/>
    <col min="6" max="6" width="9.6640625" bestFit="1" customWidth="1"/>
    <col min="7" max="7" width="15.88671875" bestFit="1" customWidth="1"/>
    <col min="8" max="8" width="20.33203125" bestFit="1" customWidth="1"/>
    <col min="9" max="9" width="12.109375" bestFit="1" customWidth="1"/>
    <col min="11" max="11" width="13.33203125" bestFit="1" customWidth="1"/>
    <col min="12" max="12" width="14.109375" bestFit="1" customWidth="1"/>
    <col min="15" max="15" width="10.6640625" bestFit="1" customWidth="1"/>
    <col min="16" max="16" width="11.88671875" bestFit="1" customWidth="1"/>
  </cols>
  <sheetData>
    <row r="1" spans="1:8" ht="15.6">
      <c r="A1" s="85" t="s">
        <v>58</v>
      </c>
      <c r="B1" s="85"/>
      <c r="C1" s="85"/>
      <c r="D1" s="85"/>
      <c r="E1" s="85"/>
    </row>
    <row r="3" spans="1:8" s="2" customFormat="1">
      <c r="B3" s="20"/>
      <c r="C3" s="20"/>
      <c r="D3" s="63"/>
      <c r="E3" s="63"/>
      <c r="F3" s="63"/>
      <c r="G3" s="63"/>
      <c r="H3" s="63"/>
    </row>
    <row r="4" spans="1:8">
      <c r="F4" s="13"/>
      <c r="G4" s="13"/>
    </row>
    <row r="7" spans="1:8">
      <c r="B7" s="41" t="s">
        <v>103</v>
      </c>
      <c r="C7" s="43" t="s">
        <v>60</v>
      </c>
      <c r="D7" s="42" t="s">
        <v>101</v>
      </c>
      <c r="E7" s="44" t="s">
        <v>61</v>
      </c>
      <c r="F7" s="42" t="s">
        <v>102</v>
      </c>
      <c r="G7" s="45" t="s">
        <v>62</v>
      </c>
    </row>
    <row r="8" spans="1:8">
      <c r="B8">
        <f>COUNTA('P1'!M9:M2000)</f>
        <v>6</v>
      </c>
      <c r="C8">
        <f>COUNTIFS('P1'!M9:M2000,"X",'P1'!K9:K2000,"Falou")</f>
        <v>5</v>
      </c>
      <c r="D8">
        <f>COUNTA('P1'!N9:N2000)</f>
        <v>101</v>
      </c>
      <c r="E8">
        <f>COUNTIFS('P1'!N9:N2000,"X",'P1'!K9:K2000,"Falou")</f>
        <v>68</v>
      </c>
      <c r="F8" s="13">
        <f>COUNTA('P1'!O9:O2000)+COUNTA('P1'!P9:P2000)</f>
        <v>63</v>
      </c>
      <c r="G8" s="28">
        <f>COUNTIFS('P1'!P9:P2000,"X", 'P1'!K9:K2000,"Falou") + COUNTIFS('P1'!O9:O2000,"X", 'P1'!K9:K2000,"Falou")</f>
        <v>46</v>
      </c>
      <c r="H8">
        <f>Overall!C5</f>
        <v>119</v>
      </c>
    </row>
    <row r="9" spans="1:8">
      <c r="A9" t="s">
        <v>96</v>
      </c>
      <c r="C9">
        <f>C8*100/H8</f>
        <v>4.2016806722689077</v>
      </c>
      <c r="E9">
        <f>E8*100/H8</f>
        <v>57.142857142857146</v>
      </c>
      <c r="G9">
        <f>G8*100/H8</f>
        <v>38.655462184873947</v>
      </c>
    </row>
    <row r="11" spans="1:8">
      <c r="B11" s="41" t="s">
        <v>59</v>
      </c>
      <c r="C11" s="43" t="s">
        <v>60</v>
      </c>
      <c r="D11" s="42" t="s">
        <v>57</v>
      </c>
      <c r="E11" s="44" t="s">
        <v>61</v>
      </c>
      <c r="F11" s="42" t="s">
        <v>56</v>
      </c>
      <c r="G11" s="45" t="s">
        <v>62</v>
      </c>
    </row>
    <row r="12" spans="1:8">
      <c r="B12">
        <f>COUNTA('P4'!M9:M2000)</f>
        <v>34</v>
      </c>
      <c r="C12">
        <f>COUNTIFS('P4'!M9:M2000,"X",'P4'!K9:K2000,"Falou")</f>
        <v>5</v>
      </c>
      <c r="D12">
        <f>COUNTA('P4'!N9:N2000)</f>
        <v>22</v>
      </c>
      <c r="E12">
        <f>COUNTIFS('P4'!N9:N2000,"X",'P4'!K9:K2000,"Falou")</f>
        <v>4</v>
      </c>
      <c r="F12" s="13">
        <f>COUNTA('P4'!O9:O2000)+COUNTA('P4'!P9:P2000)</f>
        <v>98</v>
      </c>
      <c r="G12" s="28">
        <f>COUNTIFS('P4'!P9:P2000,"X", 'P4'!K9:K2000,"Falou") + COUNTIFS('P4'!O9:O2000,"X", 'P4'!K9:K2000,"Falou")</f>
        <v>70</v>
      </c>
      <c r="H12">
        <f>Overall!F5</f>
        <v>79</v>
      </c>
    </row>
    <row r="13" spans="1:8">
      <c r="A13" t="s">
        <v>97</v>
      </c>
      <c r="C13">
        <f>C12*100/H12</f>
        <v>6.3291139240506329</v>
      </c>
      <c r="E13">
        <f>E12*100/H12</f>
        <v>5.0632911392405067</v>
      </c>
      <c r="G13">
        <f>G12*100/H12</f>
        <v>88.607594936708864</v>
      </c>
    </row>
    <row r="15" spans="1:8">
      <c r="B15" s="41" t="s">
        <v>59</v>
      </c>
      <c r="C15" s="43" t="s">
        <v>60</v>
      </c>
      <c r="D15" s="42" t="s">
        <v>57</v>
      </c>
      <c r="E15" s="44" t="s">
        <v>61</v>
      </c>
      <c r="F15" s="42" t="s">
        <v>56</v>
      </c>
      <c r="G15" s="45" t="s">
        <v>62</v>
      </c>
    </row>
    <row r="16" spans="1:8">
      <c r="B16">
        <f>COUNTA('P2'!M9:M2000)</f>
        <v>137</v>
      </c>
      <c r="C16">
        <f>COUNTIFS('P2'!M9:M2000,"X",'P2'!K9:K2000,"Falou")</f>
        <v>17</v>
      </c>
      <c r="D16">
        <f>COUNTA('P2'!N9:N2000)</f>
        <v>1039</v>
      </c>
      <c r="E16">
        <f>COUNTIFS('P2'!N9:N2000,"X",'P2'!K9:K2000,"Falou")</f>
        <v>282</v>
      </c>
      <c r="F16" s="13">
        <f>COUNTA('P2'!O9:O2000)+COUNTA('P2'!P9:P298)</f>
        <v>15</v>
      </c>
      <c r="G16" s="28">
        <f>COUNTIFS('P2'!P9:P2000,"X", 'P2'!K9:K2000,"Falou") + COUNTIFS('P2'!O9:O2000,"X", 'P2'!K9:K2000,"Falou")</f>
        <v>36</v>
      </c>
      <c r="H16">
        <f>Overall!D5</f>
        <v>335</v>
      </c>
    </row>
    <row r="17" spans="1:8">
      <c r="A17" t="s">
        <v>98</v>
      </c>
      <c r="C17">
        <f>C16*100/H16</f>
        <v>5.0746268656716422</v>
      </c>
      <c r="E17">
        <f>E16*100/H16</f>
        <v>84.179104477611943</v>
      </c>
      <c r="G17">
        <f>G16*100/H16</f>
        <v>10.746268656716419</v>
      </c>
    </row>
    <row r="19" spans="1:8">
      <c r="B19" s="41" t="s">
        <v>59</v>
      </c>
      <c r="C19" s="43" t="s">
        <v>60</v>
      </c>
      <c r="D19" s="42" t="s">
        <v>57</v>
      </c>
      <c r="E19" s="44" t="s">
        <v>61</v>
      </c>
      <c r="F19" s="42" t="s">
        <v>56</v>
      </c>
      <c r="G19" s="45" t="s">
        <v>62</v>
      </c>
    </row>
    <row r="20" spans="1:8">
      <c r="B20">
        <f>COUNTA('P3'!M9:M2000)</f>
        <v>51</v>
      </c>
      <c r="C20">
        <f>COUNTIFS('P3'!M9:M2000,"X",'P3'!K9:K2000,"Falou")</f>
        <v>10</v>
      </c>
      <c r="D20" s="13">
        <f>COUNTA('P3'!N9:N2000)</f>
        <v>130</v>
      </c>
      <c r="E20" s="13">
        <f>COUNTIFS('P3'!N9:N1999,"X",'P3'!K9:K1999,"Falou")</f>
        <v>68</v>
      </c>
      <c r="F20" s="13">
        <f>COUNTA('P3'!O9:O2000)</f>
        <v>109</v>
      </c>
      <c r="G20" s="28">
        <f>COUNTIFS('P3'!P9:P1999,"X", 'P3'!K9:K1999,"Falou") + COUNTIFS('P3'!O9:O1999,"X", 'P3'!K9:K1999,"Falou")</f>
        <v>56</v>
      </c>
      <c r="H20">
        <f>Overall!E5</f>
        <v>134</v>
      </c>
    </row>
    <row r="21" spans="1:8">
      <c r="A21" t="s">
        <v>99</v>
      </c>
      <c r="C21">
        <f>C20*100/H20</f>
        <v>7.4626865671641793</v>
      </c>
      <c r="E21">
        <f>E20*100/H20</f>
        <v>50.746268656716417</v>
      </c>
      <c r="G21">
        <f>G20*100/H20</f>
        <v>41.791044776119406</v>
      </c>
    </row>
    <row r="22" spans="1:8">
      <c r="D22" s="13"/>
      <c r="E22" s="13"/>
      <c r="F22" s="13"/>
      <c r="G22" s="13"/>
    </row>
    <row r="23" spans="1:8">
      <c r="B23" s="41" t="s">
        <v>59</v>
      </c>
      <c r="C23" s="43" t="s">
        <v>60</v>
      </c>
      <c r="D23" s="42" t="s">
        <v>57</v>
      </c>
      <c r="E23" s="44" t="s">
        <v>61</v>
      </c>
      <c r="F23" s="42" t="s">
        <v>56</v>
      </c>
      <c r="G23" s="45" t="s">
        <v>62</v>
      </c>
    </row>
    <row r="24" spans="1:8">
      <c r="B24">
        <f>COUNTA('P5'!M9:M2000)</f>
        <v>70</v>
      </c>
      <c r="C24">
        <f>COUNTIFS('P5'!M9:M2000,"X",'P5'!K9:K2000,"Falou")</f>
        <v>18</v>
      </c>
      <c r="D24" s="13">
        <f>COUNTA('P5'!N9:N2000)</f>
        <v>47</v>
      </c>
      <c r="E24" s="13">
        <f>COUNTIFS('P5'!N9:N2000,"X",'P5'!K9:K2000,"Falou")</f>
        <v>11</v>
      </c>
      <c r="F24" s="13">
        <f>COUNTA('P5'!O9:O2000)</f>
        <v>109</v>
      </c>
      <c r="G24" s="28">
        <f>COUNTIFS('P5'!O9:O2000,"X",'P5'!K9:K2000,"Falou")</f>
        <v>66</v>
      </c>
      <c r="H24">
        <f>Overall!G5</f>
        <v>105</v>
      </c>
    </row>
    <row r="25" spans="1:8">
      <c r="A25" t="s">
        <v>100</v>
      </c>
      <c r="C25">
        <f>C24*100/H24</f>
        <v>17.142857142857142</v>
      </c>
      <c r="E25">
        <f>E24*100/H24</f>
        <v>10.476190476190476</v>
      </c>
      <c r="G25">
        <f>G24*100/H24</f>
        <v>62.857142857142854</v>
      </c>
    </row>
    <row r="27" spans="1:8">
      <c r="A27" t="s">
        <v>18</v>
      </c>
      <c r="B27">
        <f t="shared" ref="B27:H27" si="0">AVERAGE(B24,B20,B16,B12,B8,B4)</f>
        <v>59.6</v>
      </c>
      <c r="C27">
        <f t="shared" si="0"/>
        <v>11</v>
      </c>
      <c r="D27">
        <f t="shared" si="0"/>
        <v>267.8</v>
      </c>
      <c r="E27">
        <f t="shared" si="0"/>
        <v>86.6</v>
      </c>
      <c r="F27">
        <f t="shared" si="0"/>
        <v>78.8</v>
      </c>
      <c r="G27">
        <f t="shared" si="0"/>
        <v>54.8</v>
      </c>
      <c r="H27" s="51">
        <f t="shared" si="0"/>
        <v>154.4</v>
      </c>
    </row>
    <row r="28" spans="1:8">
      <c r="A28" t="s">
        <v>94</v>
      </c>
      <c r="B28" s="58">
        <f t="shared" ref="B28:G28" si="1">STDEV(B24,B20,B16,B12,B8,B4)</f>
        <v>49.247334953274375</v>
      </c>
      <c r="C28" s="58">
        <f t="shared" si="1"/>
        <v>6.2849025449882676</v>
      </c>
      <c r="D28" s="58">
        <f t="shared" si="1"/>
        <v>433.22361431482472</v>
      </c>
      <c r="E28" s="58">
        <f t="shared" si="1"/>
        <v>113.37019008540119</v>
      </c>
      <c r="F28" s="58">
        <f t="shared" si="1"/>
        <v>40.350960335536001</v>
      </c>
      <c r="G28" s="58">
        <f t="shared" si="1"/>
        <v>14.04279174523356</v>
      </c>
    </row>
    <row r="29" spans="1:8">
      <c r="A29" t="s">
        <v>95</v>
      </c>
      <c r="B29">
        <f t="shared" ref="B29:G29" si="2">MEDIAN(B24,B20,B16,B12,B8,B4)</f>
        <v>51</v>
      </c>
      <c r="C29">
        <f t="shared" si="2"/>
        <v>10</v>
      </c>
      <c r="D29">
        <f t="shared" si="2"/>
        <v>101</v>
      </c>
      <c r="E29">
        <f t="shared" si="2"/>
        <v>68</v>
      </c>
      <c r="F29">
        <f t="shared" si="2"/>
        <v>98</v>
      </c>
      <c r="G29">
        <f t="shared" si="2"/>
        <v>56</v>
      </c>
    </row>
    <row r="30" spans="1:8">
      <c r="A30" t="s">
        <v>91</v>
      </c>
      <c r="C30">
        <f>C27*100/H27</f>
        <v>7.1243523316062172</v>
      </c>
      <c r="E30">
        <f>E27*100/H27</f>
        <v>56.088082901554401</v>
      </c>
      <c r="G30">
        <f>G27*100/H27</f>
        <v>35.49222797927461</v>
      </c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P1</vt:lpstr>
      <vt:lpstr>P2</vt:lpstr>
      <vt:lpstr>P3</vt:lpstr>
      <vt:lpstr>P4</vt:lpstr>
      <vt:lpstr>P5</vt:lpstr>
      <vt:lpstr>Overall</vt:lpstr>
      <vt:lpstr>Comunicacao</vt:lpstr>
      <vt:lpstr>Evolucao</vt:lpstr>
      <vt:lpstr>Contactos</vt:lpstr>
      <vt:lpstr>Tarefas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Nicolau</dc:creator>
  <cp:lastModifiedBy>Tiago Guerreiro</cp:lastModifiedBy>
  <cp:lastPrinted>2012-08-24T15:52:41Z</cp:lastPrinted>
  <dcterms:created xsi:type="dcterms:W3CDTF">2009-01-22T13:46:54Z</dcterms:created>
  <dcterms:modified xsi:type="dcterms:W3CDTF">2012-08-24T16:02:16Z</dcterms:modified>
</cp:coreProperties>
</file>